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pphenolics.sharepoint.com/sites/CPPhenolics/productie/Documenten/COMPANY/Office/Website NEW 2026/"/>
    </mc:Choice>
  </mc:AlternateContent>
  <xr:revisionPtr revIDLastSave="0" documentId="8_{38407215-DF3A-432C-B2D6-562CE5ECD9F8}" xr6:coauthVersionLast="47" xr6:coauthVersionMax="47" xr10:uidLastSave="{00000000-0000-0000-0000-000000000000}"/>
  <bookViews>
    <workbookView xWindow="-28920" yWindow="-120" windowWidth="29040" windowHeight="15840" xr2:uid="{61DEE2A5-CB8E-49AD-863D-EB1F8A538ED6}"/>
  </bookViews>
  <sheets>
    <sheet name="formulier" sheetId="3" r:id="rId1"/>
    <sheet name="bewerkingen" sheetId="2" state="hidden" r:id="rId2"/>
    <sheet name="klanten" sheetId="5" state="hidden" r:id="rId3"/>
    <sheet name="weekdagen" sheetId="9" state="hidden" r:id="rId4"/>
    <sheet name="proces en easylink" sheetId="8" state="hidden" r:id="rId5"/>
    <sheet name="verkoper" sheetId="7" state="hidden" r:id="rId6"/>
  </sheets>
  <definedNames>
    <definedName name="_xlnm._FilterDatabase" localSheetId="0" hidden="1">formulier!$A$1:$I$9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8" i="3" l="1"/>
  <c r="M1" i="3"/>
  <c r="H3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4" i="5"/>
  <c r="H115" i="5"/>
  <c r="H116" i="5"/>
  <c r="H117" i="5"/>
  <c r="H118" i="5"/>
  <c r="H119" i="5"/>
  <c r="H120" i="5"/>
  <c r="H121" i="5"/>
  <c r="H122" i="5"/>
  <c r="H123" i="5"/>
  <c r="H124" i="5"/>
  <c r="H125" i="5"/>
  <c r="H126" i="5"/>
  <c r="H127" i="5"/>
  <c r="H128" i="5"/>
  <c r="H129" i="5"/>
  <c r="H130" i="5"/>
  <c r="H131" i="5"/>
  <c r="H132" i="5"/>
  <c r="H133" i="5"/>
  <c r="H134" i="5"/>
  <c r="H135" i="5"/>
  <c r="H136" i="5"/>
  <c r="H137" i="5"/>
  <c r="H138" i="5"/>
  <c r="H139" i="5"/>
  <c r="H140" i="5"/>
  <c r="H141" i="5"/>
  <c r="H142" i="5"/>
  <c r="H143" i="5"/>
  <c r="H144" i="5"/>
  <c r="H145" i="5"/>
  <c r="H146" i="5"/>
  <c r="H147" i="5"/>
  <c r="H148" i="5"/>
  <c r="H149" i="5"/>
  <c r="H150" i="5"/>
  <c r="H151" i="5"/>
  <c r="H152" i="5"/>
  <c r="H153" i="5"/>
  <c r="H154" i="5"/>
  <c r="H155" i="5"/>
  <c r="H156" i="5"/>
  <c r="H157" i="5"/>
  <c r="H158" i="5"/>
  <c r="H159" i="5"/>
  <c r="H160" i="5"/>
  <c r="H161" i="5"/>
  <c r="H162" i="5"/>
  <c r="H163" i="5"/>
  <c r="H164" i="5"/>
  <c r="H165" i="5"/>
  <c r="H166" i="5"/>
  <c r="H167" i="5"/>
  <c r="H168" i="5"/>
  <c r="H169" i="5"/>
  <c r="H170" i="5"/>
  <c r="H171" i="5"/>
  <c r="H172" i="5"/>
  <c r="H173" i="5"/>
  <c r="H174" i="5"/>
  <c r="H175" i="5"/>
  <c r="H176" i="5"/>
  <c r="H177" i="5"/>
  <c r="H178" i="5"/>
  <c r="H179" i="5"/>
  <c r="H180" i="5"/>
  <c r="H181" i="5"/>
  <c r="H182" i="5"/>
  <c r="H183" i="5"/>
  <c r="H184" i="5"/>
  <c r="H185" i="5"/>
  <c r="H186" i="5"/>
  <c r="H187" i="5"/>
  <c r="H188" i="5"/>
  <c r="H189" i="5"/>
  <c r="H190" i="5"/>
  <c r="H191" i="5"/>
  <c r="H192" i="5"/>
  <c r="H193" i="5"/>
  <c r="H194" i="5"/>
  <c r="H195" i="5"/>
  <c r="H196" i="5"/>
  <c r="H197" i="5"/>
  <c r="H198" i="5"/>
  <c r="H199" i="5"/>
  <c r="H200" i="5"/>
  <c r="H201" i="5"/>
  <c r="H202" i="5"/>
  <c r="H203" i="5"/>
  <c r="H204" i="5"/>
  <c r="H205" i="5"/>
  <c r="H206" i="5"/>
  <c r="H207" i="5"/>
  <c r="H208" i="5"/>
  <c r="H209" i="5"/>
  <c r="H210" i="5"/>
  <c r="H211" i="5"/>
  <c r="H212" i="5"/>
  <c r="H213" i="5"/>
  <c r="H214" i="5"/>
  <c r="H215" i="5"/>
  <c r="H216" i="5"/>
  <c r="H217" i="5"/>
  <c r="H218" i="5"/>
  <c r="H219" i="5"/>
  <c r="H220" i="5"/>
  <c r="H221" i="5"/>
  <c r="H222" i="5"/>
  <c r="H223" i="5"/>
  <c r="H224" i="5"/>
  <c r="H225" i="5"/>
  <c r="H226" i="5"/>
  <c r="H227" i="5"/>
  <c r="H228" i="5"/>
  <c r="H229" i="5"/>
  <c r="H230" i="5"/>
  <c r="H231" i="5"/>
  <c r="H232" i="5"/>
  <c r="H233" i="5"/>
  <c r="H234" i="5"/>
  <c r="H235" i="5"/>
  <c r="H236" i="5"/>
  <c r="H237" i="5"/>
  <c r="H238" i="5"/>
  <c r="H239" i="5"/>
  <c r="H240" i="5"/>
  <c r="H241" i="5"/>
  <c r="H242" i="5"/>
  <c r="H243" i="5"/>
  <c r="H244" i="5"/>
  <c r="H245" i="5"/>
  <c r="H246" i="5"/>
  <c r="H247" i="5"/>
  <c r="H248" i="5"/>
  <c r="H249" i="5"/>
  <c r="H250" i="5"/>
  <c r="H251" i="5"/>
  <c r="H252" i="5"/>
  <c r="H253" i="5"/>
  <c r="H254" i="5"/>
  <c r="H255" i="5"/>
  <c r="H256" i="5"/>
  <c r="H257" i="5"/>
  <c r="H258" i="5"/>
  <c r="H259" i="5"/>
  <c r="H260" i="5"/>
  <c r="H261" i="5"/>
  <c r="H262" i="5"/>
  <c r="H263" i="5"/>
  <c r="H264" i="5"/>
  <c r="H265" i="5"/>
  <c r="H266" i="5"/>
  <c r="H267" i="5"/>
  <c r="H268" i="5"/>
  <c r="H269" i="5"/>
  <c r="H270" i="5"/>
  <c r="H271" i="5"/>
  <c r="H272" i="5"/>
  <c r="H273" i="5"/>
  <c r="H274" i="5"/>
  <c r="H275" i="5"/>
  <c r="H276" i="5"/>
  <c r="H277" i="5"/>
  <c r="H278" i="5"/>
  <c r="H279" i="5"/>
  <c r="H280" i="5"/>
  <c r="H281" i="5"/>
  <c r="H282" i="5"/>
  <c r="H283" i="5"/>
  <c r="H284" i="5"/>
  <c r="H285" i="5"/>
  <c r="H286" i="5"/>
  <c r="H287" i="5"/>
  <c r="H288" i="5"/>
  <c r="H289" i="5"/>
  <c r="H290" i="5"/>
  <c r="H291" i="5"/>
  <c r="H292" i="5"/>
  <c r="H293" i="5"/>
  <c r="H294" i="5"/>
  <c r="H295" i="5"/>
  <c r="H296" i="5"/>
  <c r="H297" i="5"/>
  <c r="H298" i="5"/>
  <c r="H299" i="5"/>
  <c r="H300" i="5"/>
  <c r="H301" i="5"/>
  <c r="H302" i="5"/>
  <c r="H303" i="5"/>
  <c r="H304" i="5"/>
  <c r="H305" i="5"/>
  <c r="H306" i="5"/>
  <c r="H2" i="5"/>
  <c r="Q16" i="3"/>
  <c r="Q17" i="3"/>
  <c r="Q18" i="3"/>
  <c r="Q19" i="3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Q44" i="3"/>
  <c r="Q45" i="3"/>
  <c r="Q46" i="3"/>
  <c r="Q47" i="3"/>
  <c r="Q48" i="3"/>
  <c r="Q49" i="3"/>
  <c r="Q50" i="3"/>
  <c r="Q51" i="3"/>
  <c r="Q52" i="3"/>
  <c r="Q53" i="3"/>
  <c r="Q54" i="3"/>
  <c r="Q55" i="3"/>
  <c r="Q56" i="3"/>
  <c r="Q57" i="3"/>
  <c r="Q58" i="3"/>
  <c r="Q59" i="3"/>
  <c r="Q60" i="3"/>
  <c r="Q61" i="3"/>
  <c r="Q62" i="3"/>
  <c r="Q63" i="3"/>
  <c r="Q64" i="3"/>
  <c r="Q65" i="3"/>
  <c r="Q66" i="3"/>
  <c r="Q67" i="3"/>
  <c r="Q68" i="3"/>
  <c r="Q69" i="3"/>
  <c r="Q70" i="3"/>
  <c r="Q14" i="3"/>
  <c r="Q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14" i="3"/>
  <c r="J15" i="3"/>
  <c r="E9" i="3"/>
  <c r="M3" i="3"/>
  <c r="Q8" i="3" l="1"/>
  <c r="H14" i="3" l="1"/>
  <c r="I14" i="3" s="1"/>
  <c r="M10" i="3"/>
  <c r="H22" i="3"/>
  <c r="I22" i="3" s="1"/>
  <c r="H23" i="3"/>
  <c r="I23" i="3" s="1"/>
  <c r="H24" i="3"/>
  <c r="I24" i="3" s="1"/>
  <c r="H70" i="3"/>
  <c r="I70" i="3" s="1"/>
  <c r="H48" i="3"/>
  <c r="I48" i="3" s="1"/>
  <c r="H49" i="3"/>
  <c r="I49" i="3" s="1"/>
  <c r="H50" i="3"/>
  <c r="I50" i="3" s="1"/>
  <c r="H51" i="3"/>
  <c r="I51" i="3" s="1"/>
  <c r="H52" i="3"/>
  <c r="I52" i="3" s="1"/>
  <c r="H53" i="3"/>
  <c r="I53" i="3" s="1"/>
  <c r="H54" i="3"/>
  <c r="I54" i="3" s="1"/>
  <c r="H55" i="3"/>
  <c r="I55" i="3" s="1"/>
  <c r="H56" i="3"/>
  <c r="I56" i="3" s="1"/>
  <c r="H57" i="3"/>
  <c r="I57" i="3" s="1"/>
  <c r="H58" i="3"/>
  <c r="I58" i="3" s="1"/>
  <c r="H59" i="3"/>
  <c r="I59" i="3" s="1"/>
  <c r="H60" i="3"/>
  <c r="I60" i="3" s="1"/>
  <c r="H61" i="3"/>
  <c r="I61" i="3" s="1"/>
  <c r="H62" i="3"/>
  <c r="I62" i="3" s="1"/>
  <c r="H63" i="3"/>
  <c r="I63" i="3" s="1"/>
  <c r="H64" i="3"/>
  <c r="I64" i="3" s="1"/>
  <c r="H65" i="3"/>
  <c r="I65" i="3" s="1"/>
  <c r="H66" i="3"/>
  <c r="I66" i="3" s="1"/>
  <c r="H67" i="3"/>
  <c r="I67" i="3" s="1"/>
  <c r="H68" i="3"/>
  <c r="I68" i="3" s="1"/>
  <c r="H69" i="3"/>
  <c r="I69" i="3" s="1"/>
  <c r="A2" i="3"/>
  <c r="A1" i="3"/>
  <c r="A10" i="3" s="1"/>
  <c r="A8" i="3"/>
  <c r="H16" i="3"/>
  <c r="I16" i="3" s="1"/>
  <c r="H17" i="3"/>
  <c r="I17" i="3" s="1"/>
  <c r="H18" i="3"/>
  <c r="I18" i="3" s="1"/>
  <c r="H19" i="3"/>
  <c r="I19" i="3" s="1"/>
  <c r="H20" i="3"/>
  <c r="I20" i="3" s="1"/>
  <c r="H21" i="3"/>
  <c r="I21" i="3" s="1"/>
  <c r="H25" i="3"/>
  <c r="I25" i="3" s="1"/>
  <c r="H26" i="3"/>
  <c r="I26" i="3" s="1"/>
  <c r="H27" i="3"/>
  <c r="I27" i="3" s="1"/>
  <c r="H28" i="3"/>
  <c r="I28" i="3" s="1"/>
  <c r="H29" i="3"/>
  <c r="I29" i="3" s="1"/>
  <c r="H30" i="3"/>
  <c r="I30" i="3" s="1"/>
  <c r="H31" i="3"/>
  <c r="I31" i="3" s="1"/>
  <c r="H32" i="3"/>
  <c r="I32" i="3" s="1"/>
  <c r="H33" i="3"/>
  <c r="I33" i="3" s="1"/>
  <c r="H34" i="3"/>
  <c r="I34" i="3" s="1"/>
  <c r="H35" i="3"/>
  <c r="I35" i="3" s="1"/>
  <c r="H36" i="3"/>
  <c r="I36" i="3" s="1"/>
  <c r="H37" i="3"/>
  <c r="I37" i="3" s="1"/>
  <c r="H38" i="3"/>
  <c r="I38" i="3" s="1"/>
  <c r="H39" i="3"/>
  <c r="I39" i="3" s="1"/>
  <c r="H40" i="3"/>
  <c r="I40" i="3" s="1"/>
  <c r="H41" i="3"/>
  <c r="I41" i="3" s="1"/>
  <c r="H42" i="3"/>
  <c r="I42" i="3" s="1"/>
  <c r="H43" i="3"/>
  <c r="I43" i="3" s="1"/>
  <c r="H44" i="3"/>
  <c r="I44" i="3" s="1"/>
  <c r="H45" i="3"/>
  <c r="I45" i="3" s="1"/>
  <c r="H46" i="3"/>
  <c r="I46" i="3" s="1"/>
  <c r="H47" i="3"/>
  <c r="I47" i="3" s="1"/>
  <c r="H15" i="3"/>
  <c r="I15" i="3" s="1"/>
  <c r="O5" i="3" l="1"/>
  <c r="O3" i="3"/>
  <c r="F8" i="3"/>
  <c r="E7" i="3" s="1"/>
  <c r="H8" i="3" l="1"/>
</calcChain>
</file>

<file path=xl/sharedStrings.xml><?xml version="1.0" encoding="utf-8"?>
<sst xmlns="http://schemas.openxmlformats.org/spreadsheetml/2006/main" count="1283" uniqueCount="469">
  <si>
    <t>Bewerkingcode 1</t>
  </si>
  <si>
    <t>Klant</t>
  </si>
  <si>
    <t>Bewerkingcode 2 (alleen voor HTC)</t>
  </si>
  <si>
    <t>Debiteuren nummer</t>
  </si>
  <si>
    <t>vrij veld</t>
  </si>
  <si>
    <t>Energie en grondstof toeslag:</t>
  </si>
  <si>
    <t>NEE</t>
  </si>
  <si>
    <t>Orderdatum</t>
  </si>
  <si>
    <t>090-016</t>
  </si>
  <si>
    <t>Lakstift (aantal)</t>
  </si>
  <si>
    <t>RAL</t>
  </si>
  <si>
    <t>090-023</t>
  </si>
  <si>
    <t>Laagdikte rapport</t>
  </si>
  <si>
    <t>Afleverdatum</t>
  </si>
  <si>
    <t>090-021</t>
  </si>
  <si>
    <t>Meerprijs poeder</t>
  </si>
  <si>
    <t>Betalingsreferentie</t>
  </si>
  <si>
    <t>090-024</t>
  </si>
  <si>
    <t>Meerprijs poeder per m2</t>
  </si>
  <si>
    <t>(aantal x prijs)</t>
  </si>
  <si>
    <t>Opmerkingen</t>
  </si>
  <si>
    <t>Vaste prijsafspraak</t>
  </si>
  <si>
    <t>m2</t>
  </si>
  <si>
    <t>Opgevoerd door</t>
  </si>
  <si>
    <t xml:space="preserve">Metaliseren </t>
  </si>
  <si>
    <t xml:space="preserve">Selectiecode </t>
  </si>
  <si>
    <t>P</t>
  </si>
  <si>
    <t>Minimum orderwaarde</t>
  </si>
  <si>
    <t xml:space="preserve">Opslaan onder deze naam: </t>
  </si>
  <si>
    <t>ITEMS PER M2</t>
  </si>
  <si>
    <t>ONDERDELEN</t>
  </si>
  <si>
    <t>Bewerking</t>
  </si>
  <si>
    <t>Aantal</t>
  </si>
  <si>
    <t>Te behandelen item</t>
  </si>
  <si>
    <t>Lengte</t>
  </si>
  <si>
    <t>Breedte</t>
  </si>
  <si>
    <t>Zijden</t>
  </si>
  <si>
    <t>M2 p/s</t>
  </si>
  <si>
    <t>M2 totaal</t>
  </si>
  <si>
    <t>Artikelcode</t>
  </si>
  <si>
    <t>M2</t>
  </si>
  <si>
    <t>minimumorderwaarde artikel</t>
  </si>
  <si>
    <t>Prijsafspraak</t>
  </si>
  <si>
    <t>Energietoeslag</t>
  </si>
  <si>
    <t>Metaliseren ja/nee</t>
  </si>
  <si>
    <t>Lijst</t>
  </si>
  <si>
    <t>Stralen, 1 laags poedercoaten</t>
  </si>
  <si>
    <t>O-1xPC-M2</t>
  </si>
  <si>
    <t>O-1xPC-OND</t>
  </si>
  <si>
    <t>O-1xPC-MIN</t>
  </si>
  <si>
    <t>O-1XPC-PA</t>
  </si>
  <si>
    <t>Nee</t>
  </si>
  <si>
    <t>JA</t>
  </si>
  <si>
    <t>Stralen, 2 laags poedercoaten</t>
  </si>
  <si>
    <t>O-2xPC-M2</t>
  </si>
  <si>
    <t>O-2xPC-OND</t>
  </si>
  <si>
    <t>O-2xPC-MIN</t>
  </si>
  <si>
    <t>O-2XPC-PA</t>
  </si>
  <si>
    <t>Stralen, 3 laags poedercoaten</t>
  </si>
  <si>
    <t>O-3xPC-M2</t>
  </si>
  <si>
    <t>O-3XPC-OND</t>
  </si>
  <si>
    <t>O-3xPC-MIN</t>
  </si>
  <si>
    <t>O-3XPC-PA</t>
  </si>
  <si>
    <t>Stralen, metaliseren, 2 laags poedercoaten</t>
  </si>
  <si>
    <t>OX-2xPC-M2</t>
  </si>
  <si>
    <t>OX-2xPC-OND</t>
  </si>
  <si>
    <t>OX-2xPC-MIN</t>
  </si>
  <si>
    <t>OX-2XPC-PA</t>
  </si>
  <si>
    <t>Stralen, metaliseren, 3 laags poedercoaten</t>
  </si>
  <si>
    <t>OX-3xPC-M2</t>
  </si>
  <si>
    <t>OX-3xPC-OND</t>
  </si>
  <si>
    <t>OX-3xPC-MIN</t>
  </si>
  <si>
    <t>OX-3xPC-PA</t>
  </si>
  <si>
    <t>Kaalstralen en metalliseren</t>
  </si>
  <si>
    <t>kaal-OX</t>
  </si>
  <si>
    <t>kaal-OX-MIN</t>
  </si>
  <si>
    <t>kaal-OX-PA</t>
  </si>
  <si>
    <t>Kaalstralen, 1 laags poedercoaten</t>
  </si>
  <si>
    <t>kaalO-1xPC-M2</t>
  </si>
  <si>
    <t>kaalO-1xPC-OND</t>
  </si>
  <si>
    <t>Kaalstralen, 2 laags poedercoaten</t>
  </si>
  <si>
    <t>kaalO-2xPC-M2</t>
  </si>
  <si>
    <t>kaalO-2xPC-OND</t>
  </si>
  <si>
    <t>kaalO-2xPC-MIN</t>
  </si>
  <si>
    <t>kaalO-2xPC-PA</t>
  </si>
  <si>
    <t>Kaalstralen, metaliseren, 2 laags poedercoaten</t>
  </si>
  <si>
    <t>kaalOX-2xPC-M2</t>
  </si>
  <si>
    <t>kaalOX-2xPC-OND</t>
  </si>
  <si>
    <t>kaalOX-2xPC-MIN</t>
  </si>
  <si>
    <t>kaalOX-2xPC-PA</t>
  </si>
  <si>
    <t>Farina Stralen + 1 laags PC</t>
  </si>
  <si>
    <t>Farina</t>
  </si>
  <si>
    <t>Kaal stralen</t>
  </si>
  <si>
    <t>kaal stralen</t>
  </si>
  <si>
    <t>Deksel 3laag Epoxy (a la Rilsaneren) / m2</t>
  </si>
  <si>
    <t>RILS-3xPC RILS-M2</t>
  </si>
  <si>
    <t>RILS-3xPC RILS-STUK</t>
  </si>
  <si>
    <t>Lakstift</t>
  </si>
  <si>
    <t>index</t>
  </si>
  <si>
    <t>Kolom1</t>
  </si>
  <si>
    <t>klantnaam</t>
  </si>
  <si>
    <t>klant type</t>
  </si>
  <si>
    <t>verkoper</t>
  </si>
  <si>
    <t>prijslijst koppeling</t>
  </si>
  <si>
    <t>Aalbers/Wico Defence &amp; Security</t>
  </si>
  <si>
    <t>Poedercoat klant</t>
  </si>
  <si>
    <t>Wick Vermeulen</t>
  </si>
  <si>
    <t>HTC parking &amp; security B.V.</t>
  </si>
  <si>
    <t>HTC Prijslijst</t>
  </si>
  <si>
    <t>ARCO metaal B.V.</t>
  </si>
  <si>
    <t>Zuid-Nederlandse Ramenfabriek B.V.</t>
  </si>
  <si>
    <t>Hol Smederij</t>
  </si>
  <si>
    <t>Standaard prijslijst poedercoaten</t>
  </si>
  <si>
    <t>Prijslijst Schielas</t>
  </si>
  <si>
    <t>4More Technology B.V.</t>
  </si>
  <si>
    <t>A. Hogendoorn Metaalbewerking</t>
  </si>
  <si>
    <t>A. vermeij beheer</t>
  </si>
  <si>
    <t>Aannemingsbedrijf Van Zoest B.V.</t>
  </si>
  <si>
    <t>ABC Hekwerk Westland / Rijnmond</t>
  </si>
  <si>
    <t>ABC Techniek B.V.</t>
  </si>
  <si>
    <t>Alles laten logen</t>
  </si>
  <si>
    <t>ALOI-DESIGN</t>
  </si>
  <si>
    <t>APCZ poeder coating Zuidland</t>
  </si>
  <si>
    <t>Armada Mobility B.V.</t>
  </si>
  <si>
    <t>Arno Bremer Produkties B.V.</t>
  </si>
  <si>
    <t>ARO Beheer B.V.</t>
  </si>
  <si>
    <t>Array Industries B.V.</t>
  </si>
  <si>
    <t>Artworx v.o.f.</t>
  </si>
  <si>
    <t>Astralift b.v.</t>
  </si>
  <si>
    <t>ASW Autoschade Waddinxveen</t>
  </si>
  <si>
    <t>Autobedrijf "Reijerskoop"</t>
  </si>
  <si>
    <t>Autobedrijf R.Evers</t>
  </si>
  <si>
    <t>Autoherstel van der Laan</t>
  </si>
  <si>
    <t>AVM Industrial Parts BV</t>
  </si>
  <si>
    <t>AVR Watersport B.V.</t>
  </si>
  <si>
    <t>Awad</t>
  </si>
  <si>
    <t>BAC Machinebouw B.V.</t>
  </si>
  <si>
    <t>BAC Verspaning B.V.</t>
  </si>
  <si>
    <t>BB Constructiewerken (NIET GEBRUIKEN)</t>
  </si>
  <si>
    <t>Beaujan &amp; De Vos BV</t>
  </si>
  <si>
    <t>Bergschenhoekse Constructiebouw B.V.</t>
  </si>
  <si>
    <t>Berndsen B.V.</t>
  </si>
  <si>
    <t>Beton restore</t>
  </si>
  <si>
    <t>Bikker &amp; Zn</t>
  </si>
  <si>
    <t>BLC-de Kruijf B.V.</t>
  </si>
  <si>
    <t>BM projectvloeren Moerman</t>
  </si>
  <si>
    <t>BM Totaal Afbouw B.V.</t>
  </si>
  <si>
    <t>Boeg B.V.</t>
  </si>
  <si>
    <t>Bos V8 Supercars B.V.</t>
  </si>
  <si>
    <t>Botau BV</t>
  </si>
  <si>
    <t>Bourgonje B.V.</t>
  </si>
  <si>
    <t>Bouwbedrijf De Reiger B.V.</t>
  </si>
  <si>
    <t>Brugmans Lasservice &amp; Metaalwerken</t>
  </si>
  <si>
    <t>Bucon Industries BV</t>
  </si>
  <si>
    <t>Burg Mechanisatie</t>
  </si>
  <si>
    <t>Carpe Hortus</t>
  </si>
  <si>
    <t>CC Engineering B.V.</t>
  </si>
  <si>
    <t>Conecto Networks B.V.</t>
  </si>
  <si>
    <t>Constr.Bedr. en Handelsondern. W. Roskam B.V.</t>
  </si>
  <si>
    <t>DDOUBLEYOU STEEL</t>
  </si>
  <si>
    <t>De Groot Installatiegroep Brandbeveiliging B.V.</t>
  </si>
  <si>
    <t>De Klerk Binnenbouw B.V.</t>
  </si>
  <si>
    <t>De Pofferij</t>
  </si>
  <si>
    <t>De Ruiter Staal</t>
  </si>
  <si>
    <t>de Vos techniek</t>
  </si>
  <si>
    <t>deedy Projects</t>
  </si>
  <si>
    <t>DG Sound</t>
  </si>
  <si>
    <t>Domera</t>
  </si>
  <si>
    <t>Double Performance B.V.</t>
  </si>
  <si>
    <t>Drielox Luchtkanalen B.V.</t>
  </si>
  <si>
    <t>Dumaco Montfoort</t>
  </si>
  <si>
    <t>Dupree Makelaars o.g. B.V.</t>
  </si>
  <si>
    <t>Economic Holland</t>
  </si>
  <si>
    <t>Edrie Montagebedrijf</t>
  </si>
  <si>
    <t>Eekels Pompen B.V.</t>
  </si>
  <si>
    <t>EK Coatings B.V.</t>
  </si>
  <si>
    <t>Eurogips B.V.</t>
  </si>
  <si>
    <t>EV Bouw</t>
  </si>
  <si>
    <t>Evers Staalconstructies</t>
  </si>
  <si>
    <t>Extreme Cars and Boats USA B.V.</t>
  </si>
  <si>
    <t>F.B.F.B. Onderhoud</t>
  </si>
  <si>
    <t>F.J.A. Bosman</t>
  </si>
  <si>
    <t>Ferro Design</t>
  </si>
  <si>
    <t>Firma A. Breugem &amp; Zonen</t>
  </si>
  <si>
    <t>Flow Engineering</t>
  </si>
  <si>
    <t>FLS Company Nederland N.V.</t>
  </si>
  <si>
    <t>Frimex Installatie B.V.</t>
  </si>
  <si>
    <t>Fruitmasters B.V.</t>
  </si>
  <si>
    <t>G.Bouwman Arkel B.V.</t>
  </si>
  <si>
    <t>G.S. van den IJssel B.V.</t>
  </si>
  <si>
    <t>Garage Looyen</t>
  </si>
  <si>
    <t>Garden Vision</t>
  </si>
  <si>
    <t>GGH Glas B.V.</t>
  </si>
  <si>
    <t>GIZO montages</t>
  </si>
  <si>
    <t>Glashandel Overdijk B.V.</t>
  </si>
  <si>
    <t>Glass Inside Westland BV</t>
  </si>
  <si>
    <t>Gordijn Lab</t>
  </si>
  <si>
    <t>Gouda Constructie bv</t>
  </si>
  <si>
    <t>Gouda Holland B.V.</t>
  </si>
  <si>
    <t>Goudriaan b.v.</t>
  </si>
  <si>
    <t>Gouwebouw B.V.</t>
  </si>
  <si>
    <t>Gunter Maatwerk staal</t>
  </si>
  <si>
    <t>GV Constructions B.V.</t>
  </si>
  <si>
    <t>HamaX</t>
  </si>
  <si>
    <t>Hanbach B.V.</t>
  </si>
  <si>
    <t>HCC Car Company</t>
  </si>
  <si>
    <t>HerDi bv Installatietechniek</t>
  </si>
  <si>
    <t>Hieselaar Nederland B.V.</t>
  </si>
  <si>
    <t>Hinova bv.</t>
  </si>
  <si>
    <t>Hofman onderhoud en reparatie VOF</t>
  </si>
  <si>
    <t>Holland Haag B.V.</t>
  </si>
  <si>
    <t>Holland Pomp Service</t>
  </si>
  <si>
    <t>Hoogenboom Staal B.V.</t>
  </si>
  <si>
    <t>Hoogerbrugge B.V.</t>
  </si>
  <si>
    <t>Horzelenberg Las- en Montagewerk</t>
  </si>
  <si>
    <t>Houweling International B.V.</t>
  </si>
  <si>
    <t>HSM Glas B.V.</t>
  </si>
  <si>
    <t>ICD Techniek B.V.</t>
  </si>
  <si>
    <t>IFS Building Systems BV</t>
  </si>
  <si>
    <t>Imbema Rhiwa B.V.</t>
  </si>
  <si>
    <t>Industrie- en Adviesburo Van der Griend</t>
  </si>
  <si>
    <t>Inter KC Onderhoud en Dienstverlening</t>
  </si>
  <si>
    <t>Intraco</t>
  </si>
  <si>
    <t>Inventio B.V.</t>
  </si>
  <si>
    <t>Isero Ijzerwarengroep</t>
  </si>
  <si>
    <t>Ivap</t>
  </si>
  <si>
    <t>J. Moor Filtertechniek B.V.</t>
  </si>
  <si>
    <t>J. van der Wilt Holding B.V.</t>
  </si>
  <si>
    <t>J. van Leeuwen Konstruktie B.V.</t>
  </si>
  <si>
    <t>Jabewa Engineering</t>
  </si>
  <si>
    <t>Jan van Gijzen Auto's</t>
  </si>
  <si>
    <t>Jaritech Elektro- en besturingstechniek B.V.</t>
  </si>
  <si>
    <t>JD Staal Holding B.V.</t>
  </si>
  <si>
    <t>JDH Sierstaal</t>
  </si>
  <si>
    <t>Jecam BV</t>
  </si>
  <si>
    <t>Jo Creates</t>
  </si>
  <si>
    <t>Kasteel Metaal B.V.</t>
  </si>
  <si>
    <t>Kemico B.V.</t>
  </si>
  <si>
    <t>Keverland</t>
  </si>
  <si>
    <t>kolff infield service</t>
  </si>
  <si>
    <t>Kontent Structures B.V.</t>
  </si>
  <si>
    <t>Kontent Structures Sales B.V.</t>
  </si>
  <si>
    <t>Koos van Os b.v.</t>
  </si>
  <si>
    <t>Koplos Concepts</t>
  </si>
  <si>
    <t>Kruijf Las- en constructiewerken</t>
  </si>
  <si>
    <t>L. van Vliet Vorkheftrucks B.V.</t>
  </si>
  <si>
    <t>Laatsstaal bv.</t>
  </si>
  <si>
    <t>Las- en Konstr. De Keizer BV</t>
  </si>
  <si>
    <t>Lasservice Boskoop</t>
  </si>
  <si>
    <t>Logerij Nootdorp</t>
  </si>
  <si>
    <t>Loonbedrijf van Eeden Petersman jr.</t>
  </si>
  <si>
    <t>Machinefabriek Kortenoord</t>
  </si>
  <si>
    <t>Maintech B.V.</t>
  </si>
  <si>
    <t>Mark Metaal</t>
  </si>
  <si>
    <t>Marton Schilder en Stucwerk</t>
  </si>
  <si>
    <t>Mecotech</t>
  </si>
  <si>
    <t>Mercedes-Benz Dealer Bedrijven B.V.</t>
  </si>
  <si>
    <t>Metaaldirect B.V.</t>
  </si>
  <si>
    <t>Metal Art B.V.</t>
  </si>
  <si>
    <t>Metalura</t>
  </si>
  <si>
    <t>Mooren Machinery</t>
  </si>
  <si>
    <t>Motorenco B.V.</t>
  </si>
  <si>
    <t>Mulder Lastechniek</t>
  </si>
  <si>
    <t>Muller Beltex B.V.</t>
  </si>
  <si>
    <t>MVL metaalwerken</t>
  </si>
  <si>
    <t>MW Cars B.V.</t>
  </si>
  <si>
    <t>N.A.v.d. Kooij</t>
  </si>
  <si>
    <t>Nick Klein Metaalbewerking</t>
  </si>
  <si>
    <t>Nmt Maatwerk</t>
  </si>
  <si>
    <t>Nobel Repair</t>
  </si>
  <si>
    <t>Octatube Services B.V.</t>
  </si>
  <si>
    <t>Octatube Space Structures B.V.</t>
  </si>
  <si>
    <t>Oglaend System B.V.</t>
  </si>
  <si>
    <t>Oosthoekeind Autoschadebedrijf</t>
  </si>
  <si>
    <t>Oostrom Installatiebedrijf B.V.</t>
  </si>
  <si>
    <t>Oudijk Machinebouw</t>
  </si>
  <si>
    <t>OutdoorNL excellent in exterior B.V.</t>
  </si>
  <si>
    <t>P. van't Wout Vijzel- en Funderingstechnieken</t>
  </si>
  <si>
    <t>P.C. van den Berg Holding B.V.</t>
  </si>
  <si>
    <t>Ploeg schilder en wandafwerkingsbedrijf</t>
  </si>
  <si>
    <t>Plooijer Zaandam bv</t>
  </si>
  <si>
    <t>Poolconsult</t>
  </si>
  <si>
    <t>Presto Dimensions</t>
  </si>
  <si>
    <t>PST Power B.V.</t>
  </si>
  <si>
    <t>Raab Karcher Bouwstoffen</t>
  </si>
  <si>
    <t>RDG Metaalbewerking</t>
  </si>
  <si>
    <t>RECO Lift Solutions</t>
  </si>
  <si>
    <t>Reijneveld Machinebouw B.v.</t>
  </si>
  <si>
    <t>Richard Harkes Transport</t>
  </si>
  <si>
    <t>Rietdekkersbedrijf M.A.G. Vonk</t>
  </si>
  <si>
    <t>Rijgersberg mcr B.V.</t>
  </si>
  <si>
    <t>Robot ART</t>
  </si>
  <si>
    <t>ROGAM Bedrijfswagens B.V.</t>
  </si>
  <si>
    <t>Rovasta Bleiswijk BV</t>
  </si>
  <si>
    <t>Rové Schadeherstel en Onderhoud</t>
  </si>
  <si>
    <t>RRB Cranetech</t>
  </si>
  <si>
    <t>Sandeal</t>
  </si>
  <si>
    <t>SBS Security &amp; Safety Products B.V.</t>
  </si>
  <si>
    <t>Schep en zonen b.v.</t>
  </si>
  <si>
    <t>Slangen Staal b.v.</t>
  </si>
  <si>
    <t>Smederij Van Rijn B.V.</t>
  </si>
  <si>
    <t>Smits Bouw Zevenhuizen B.V.</t>
  </si>
  <si>
    <t>Snoek Techniek &amp; Design</t>
  </si>
  <si>
    <t>Sober Industries B.V.</t>
  </si>
  <si>
    <t>Sosotek BV</t>
  </si>
  <si>
    <t>Sotex B.V.</t>
  </si>
  <si>
    <t>S-Point B.V.</t>
  </si>
  <si>
    <t>Spuitbedrijf R. van der Horst</t>
  </si>
  <si>
    <t>Staal 2000 B.V.</t>
  </si>
  <si>
    <t>Stalent B.V.</t>
  </si>
  <si>
    <t>Stalunox B.V.</t>
  </si>
  <si>
    <t>Starre Machinebouw</t>
  </si>
  <si>
    <t>Steenwijk Staal</t>
  </si>
  <si>
    <t>Stieva Metaalbewerking B.V.</t>
  </si>
  <si>
    <t>Stieva Metalen Puien B.V.</t>
  </si>
  <si>
    <t>Streetlife b.v.</t>
  </si>
  <si>
    <t>Takke-Breukelen B.V.</t>
  </si>
  <si>
    <t>Techn. Advies- en Handelsburo J.J. Bos B.V.</t>
  </si>
  <si>
    <t>Technison BV</t>
  </si>
  <si>
    <t>Teken- &amp; Bouwbedrijf Grasso</t>
  </si>
  <si>
    <t>Thijs van Loon Meubelmaker</t>
  </si>
  <si>
    <t>Thole Slagbomen B.V.</t>
  </si>
  <si>
    <t>Tielbach</t>
  </si>
  <si>
    <t>Timmer- en Aannemersbedrijf M. van Leeuwen</t>
  </si>
  <si>
    <t>Tungaloy Benelux B.V.</t>
  </si>
  <si>
    <t>Unica Datacenters B.V.</t>
  </si>
  <si>
    <t>VAG Support Centre</t>
  </si>
  <si>
    <t>van der Loo Metaal</t>
  </si>
  <si>
    <t>van der Veer Service</t>
  </si>
  <si>
    <t>van der Velde Protection BV</t>
  </si>
  <si>
    <t>Van der Wouden Techniek</t>
  </si>
  <si>
    <t>Van der Zalm Metaalindustrie B.V.</t>
  </si>
  <si>
    <t>Van Dommele Kitwerken B.V.</t>
  </si>
  <si>
    <t>Van Echtelt Metaal B.V.</t>
  </si>
  <si>
    <t>Van Leeuwen GWW B.V.</t>
  </si>
  <si>
    <t>Van Mossel MB Vans &amp; Trucks B.V.</t>
  </si>
  <si>
    <t>Van Nobelen Delft B.V.</t>
  </si>
  <si>
    <t>van Schaik Konstruktie B.v.</t>
  </si>
  <si>
    <t>Van Valkenburg Techniek B.V.</t>
  </si>
  <si>
    <t>van Vliet Techsupport B.V.</t>
  </si>
  <si>
    <t>van Wijngaarden interieur en exterieur projecetn</t>
  </si>
  <si>
    <t>van Zwienen en Lems</t>
  </si>
  <si>
    <t>VDL Energy Systems B.V.</t>
  </si>
  <si>
    <t>Vega Projects B.V.</t>
  </si>
  <si>
    <t>Vemefa Constructa B.V.</t>
  </si>
  <si>
    <t>Verh.- en Aannemingsbedrijf Th. Verbree B.V.</t>
  </si>
  <si>
    <t>Vettex</t>
  </si>
  <si>
    <t>Vink Koeltechniek B.V.</t>
  </si>
  <si>
    <t>Vink Standbouw B.V.</t>
  </si>
  <si>
    <t>Visser Techniek B.V.</t>
  </si>
  <si>
    <t>Volks Repairs</t>
  </si>
  <si>
    <t>Voshol Warmte-Elektrotechniek BV</t>
  </si>
  <si>
    <t>WARBY Metal &amp; Wood Design</t>
  </si>
  <si>
    <t>Warmtebouw</t>
  </si>
  <si>
    <t>Welddone Frans de Jong</t>
  </si>
  <si>
    <t>Welddone Techniek</t>
  </si>
  <si>
    <t>WenHconstructie</t>
  </si>
  <si>
    <t>Wilde metaal B.V.</t>
  </si>
  <si>
    <t>Woerden-Sales B.V.</t>
  </si>
  <si>
    <t>WorkSphere</t>
  </si>
  <si>
    <t>Zwamon</t>
  </si>
  <si>
    <t>maandag</t>
  </si>
  <si>
    <t>dinsdag</t>
  </si>
  <si>
    <t>woensdag</t>
  </si>
  <si>
    <t>donderdag</t>
  </si>
  <si>
    <t>vrijdag</t>
  </si>
  <si>
    <t>zaterdag</t>
  </si>
  <si>
    <t>zondag</t>
  </si>
  <si>
    <t>Instellen easylink</t>
  </si>
  <si>
    <t>volgorde prijs hantering</t>
  </si>
  <si>
    <t>bewerking 1</t>
  </si>
  <si>
    <t>maximaal 2 bewerkingen per order</t>
  </si>
  <si>
    <t>bewerking 2</t>
  </si>
  <si>
    <t>Prijslijst</t>
  </si>
  <si>
    <t>energie toeslag</t>
  </si>
  <si>
    <t>artikel in vrije veld van de bewerking wordt gebruikt. Waarbij bij 1 onderdeel; 0,1 m2 is.</t>
  </si>
  <si>
    <t>Prijsafspraak klant op artikel</t>
  </si>
  <si>
    <t>laagdikte rapport</t>
  </si>
  <si>
    <t>1 regel met , aantal 1 , tegen prijs 0</t>
  </si>
  <si>
    <t>hoe moet men dit doen? Debiteuren nummer  + betalingsreferentie</t>
  </si>
  <si>
    <t>Artikelprijs</t>
  </si>
  <si>
    <t>Als er een artikel laagdikte voorkomt op de order, dan label laagdikte aanzetten in V-plan</t>
  </si>
  <si>
    <t>1 regel met , aantal 1 , tegen aangegeven prijs</t>
  </si>
  <si>
    <t>Aanvulling</t>
  </si>
  <si>
    <t>1 regel met , aangeven aantal , tegen aangegeven prijs, met omschrijving in de artikelnotities</t>
  </si>
  <si>
    <t>Order opvoeren als m2 * afgesproken prijs…</t>
  </si>
  <si>
    <t>Ophalen van bestand; en aanmaken op anders folderonder salesordernummer. Oude file naar andere folder?</t>
  </si>
  <si>
    <t>Is het mogelijk om het label "metaliseren" aan te zetten inV-plan, als artikel met metaliseren wordt gebruikt?</t>
  </si>
  <si>
    <t>customveld invullen voor toevoegen van een label</t>
  </si>
  <si>
    <t>een klant moet altijd gekoppeld zijn aan een prijslijst</t>
  </si>
  <si>
    <t>Prijslijst moet minimum orderwaarde bevatten</t>
  </si>
  <si>
    <t>Wick</t>
  </si>
  <si>
    <t>477e66b0-1064-4d83-a71f-744c202c406f</t>
  </si>
  <si>
    <t>Inge</t>
  </si>
  <si>
    <t>30cb4967-a8ab-4f7b-a82e-8292815ecf36</t>
  </si>
  <si>
    <t>Ton</t>
  </si>
  <si>
    <t>20081471-cf33-492b-acfa-0a065186c95d</t>
  </si>
  <si>
    <t>Daniel</t>
  </si>
  <si>
    <t>d55875ee-27d3-4696-a557-5571c4b89dc6</t>
  </si>
  <si>
    <t>Gerwin</t>
  </si>
  <si>
    <t>94223b38-d29e-4887-8a70-fb5ec1588568</t>
  </si>
  <si>
    <t>Diana</t>
  </si>
  <si>
    <t>xxx</t>
  </si>
  <si>
    <t>5af42c7a-1bab-4c0b-a686-e87fa24e2839</t>
  </si>
  <si>
    <t>Ja</t>
  </si>
  <si>
    <t>geen</t>
  </si>
  <si>
    <t>niet van toepassing</t>
  </si>
  <si>
    <t>Aalbers Wico</t>
  </si>
  <si>
    <t>Blonk</t>
  </si>
  <si>
    <t>Prijslijst Blonk</t>
  </si>
  <si>
    <t>HTC Service &amp; Instalation BV</t>
  </si>
  <si>
    <t>Alexanderpark Ouddorp BV</t>
  </si>
  <si>
    <t>Gerwin Smaal</t>
  </si>
  <si>
    <t>Air Exchange</t>
  </si>
  <si>
    <t>Alebra FireProtection Sprinklers</t>
  </si>
  <si>
    <t>ALECS BV</t>
  </si>
  <si>
    <t>Custom klant</t>
  </si>
  <si>
    <t>All Modul B.V.</t>
  </si>
  <si>
    <t>Amusementsbedrijf TCPJ van den Bulk</t>
  </si>
  <si>
    <t>Aqua+ Sprinklersystemen</t>
  </si>
  <si>
    <t>Bilfinger ROB  BV</t>
  </si>
  <si>
    <t>Bird Control Solutions B.V.</t>
  </si>
  <si>
    <t>BNR Totale Kantoorinrichting B.V.</t>
  </si>
  <si>
    <t>Bos Nieuwerkerk B.V.</t>
  </si>
  <si>
    <t>Boskalis Nederland B.V.</t>
  </si>
  <si>
    <t>Buro Binnenkans</t>
  </si>
  <si>
    <t>De Binnendeur</t>
  </si>
  <si>
    <t>de Prie Calculatie &amp; Advies</t>
  </si>
  <si>
    <t>#### ####</t>
  </si>
  <si>
    <t>DHS Projecten</t>
  </si>
  <si>
    <t>Dutch Climate Projects</t>
  </si>
  <si>
    <t>EKO Solution B.V.</t>
  </si>
  <si>
    <t>Eurostrut Support Systems &amp; Solutions B.V.</t>
  </si>
  <si>
    <t>Fields Engineering</t>
  </si>
  <si>
    <t>Haas-Mondomix B.V.</t>
  </si>
  <si>
    <t>Hydrotools B.V.</t>
  </si>
  <si>
    <t>Inline B.V.</t>
  </si>
  <si>
    <t>Jan Benard</t>
  </si>
  <si>
    <t>Jeff's Paintshop</t>
  </si>
  <si>
    <t>JVS Klussenservice</t>
  </si>
  <si>
    <t>Le Duc Detail &amp; Styling</t>
  </si>
  <si>
    <t>Little Led B.V.</t>
  </si>
  <si>
    <t>Louws Las- en Metaalbewerking</t>
  </si>
  <si>
    <t>Maas Autogroep</t>
  </si>
  <si>
    <t>Marclaats</t>
  </si>
  <si>
    <t>Metacon - Next B.v.</t>
  </si>
  <si>
    <t>Niedax Kleinhuis</t>
  </si>
  <si>
    <t>Nortic Star</t>
  </si>
  <si>
    <t>Qbiq B.V.</t>
  </si>
  <si>
    <t>Renomeer B.V.</t>
  </si>
  <si>
    <t>SealteQ West B.V.</t>
  </si>
  <si>
    <t>Smederij en Constructiebedrijf H. Pelgrim B.V.</t>
  </si>
  <si>
    <t>Somati Systems NV</t>
  </si>
  <si>
    <t>Stieva metalen Puien prijslijst</t>
  </si>
  <si>
    <t>studio igNor</t>
  </si>
  <si>
    <t>Studio Phil Procter</t>
  </si>
  <si>
    <t>Technische Unie</t>
  </si>
  <si>
    <t>Total Car Concept</t>
  </si>
  <si>
    <t>Tribus B.V.</t>
  </si>
  <si>
    <t>Van den Hondel Prefab B.V.</t>
  </si>
  <si>
    <t>Van Dijk Maasland B.V.</t>
  </si>
  <si>
    <t>VDS Auto Direct b.v</t>
  </si>
  <si>
    <t>Verhuurbedrijf Zuid-Holland B.V.</t>
  </si>
  <si>
    <t>Versluis Las- en Metaalbewerking</t>
  </si>
  <si>
    <t>Voets Tractoren en Werktuigen B.V.</t>
  </si>
  <si>
    <t>W.van den Heuvel</t>
  </si>
  <si>
    <t>selecteer bewerking</t>
  </si>
  <si>
    <t>Michelle</t>
  </si>
  <si>
    <t xml:space="preserve">9422cfab-fe85-439d-84a8-3317d27b3d32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</si>
</sst>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&quot;€&quot;#,##0.00_);\(&quot;€&quot;#,##0.00\)"/>
    <numFmt numFmtId="166" formatCode="0_ ;\-0\ "/>
    <numFmt numFmtId="167" formatCode="dd/mm/yy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4" tint="-0.249977111117893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i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FF"/>
      <name val="Calibri"/>
      <family val="2"/>
    </font>
    <font>
      <sz val="10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gradientFill degree="90">
        <stop position="0">
          <color theme="0"/>
        </stop>
        <stop position="1">
          <color theme="2" tint="-9.8025452436902985E-2"/>
        </stop>
      </gradientFill>
    </fill>
    <fill>
      <patternFill patternType="solid">
        <fgColor theme="0" tint="-0.249977111117893"/>
        <bgColor indexed="64"/>
      </patternFill>
    </fill>
    <fill>
      <gradientFill degree="90">
        <stop position="0">
          <color theme="0"/>
        </stop>
        <stop position="1">
          <color theme="0" tint="-0.1490218817712943"/>
        </stop>
      </gradientFill>
    </fill>
    <fill>
      <patternFill patternType="solid">
        <fgColor rgb="FFFFEB9C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/>
      <bottom style="hair">
        <color theme="0" tint="-0.499984740745262"/>
      </bottom>
      <diagonal/>
    </border>
    <border>
      <left style="hair">
        <color theme="0" tint="-0.499984740745262"/>
      </left>
      <right/>
      <top style="medium">
        <color indexed="64"/>
      </top>
      <bottom style="hair">
        <color theme="0" tint="-0.499984740745262"/>
      </bottom>
      <diagonal/>
    </border>
    <border>
      <left/>
      <right/>
      <top style="medium">
        <color indexed="64"/>
      </top>
      <bottom style="hair">
        <color theme="0" tint="-0.499984740745262"/>
      </bottom>
      <diagonal/>
    </border>
    <border>
      <left/>
      <right style="hair">
        <color theme="0" tint="-0.499984740745262"/>
      </right>
      <top style="medium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1" tint="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/>
      <top style="thin">
        <color theme="0" tint="-0.499984740745262"/>
      </top>
      <bottom style="thin">
        <color theme="1" tint="0.499984740745262"/>
      </bottom>
      <diagonal/>
    </border>
    <border>
      <left/>
      <right/>
      <top style="thin">
        <color theme="0" tint="-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0" tint="-0.499984740745262"/>
      </bottom>
      <diagonal/>
    </border>
    <border>
      <left/>
      <right/>
      <top style="thin">
        <color theme="1" tint="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1" tint="0.499984740745262"/>
      </left>
      <right/>
      <top style="thin">
        <color theme="0" tint="-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 style="thin">
        <color theme="0" tint="-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4" fillId="2" borderId="0" applyNumberFormat="0" applyBorder="0" applyAlignment="0" applyProtection="0"/>
    <xf numFmtId="0" fontId="5" fillId="0" borderId="0"/>
    <xf numFmtId="0" fontId="17" fillId="8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03">
    <xf numFmtId="0" fontId="0" fillId="0" borderId="0" xfId="0"/>
    <xf numFmtId="0" fontId="0" fillId="0" borderId="0" xfId="0" quotePrefix="1" applyAlignment="1">
      <alignment vertic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 vertical="center"/>
    </xf>
    <xf numFmtId="0" fontId="0" fillId="0" borderId="0" xfId="0" quotePrefix="1" applyAlignment="1">
      <alignment horizontal="center"/>
    </xf>
    <xf numFmtId="0" fontId="2" fillId="0" borderId="1" xfId="0" quotePrefix="1" applyFont="1" applyBorder="1" applyAlignment="1">
      <alignment vertical="center"/>
    </xf>
    <xf numFmtId="0" fontId="2" fillId="0" borderId="1" xfId="0" quotePrefix="1" applyFont="1" applyBorder="1" applyAlignment="1">
      <alignment horizontal="center" vertical="center"/>
    </xf>
    <xf numFmtId="0" fontId="5" fillId="0" borderId="0" xfId="3" applyAlignment="1">
      <alignment vertical="center"/>
    </xf>
    <xf numFmtId="0" fontId="5" fillId="0" borderId="0" xfId="3" quotePrefix="1" applyAlignment="1">
      <alignment vertical="center"/>
    </xf>
    <xf numFmtId="0" fontId="5" fillId="0" borderId="0" xfId="3" quotePrefix="1" applyAlignment="1">
      <alignment horizontal="center" vertical="center"/>
    </xf>
    <xf numFmtId="0" fontId="5" fillId="0" borderId="0" xfId="3" applyAlignment="1">
      <alignment horizontal="center" vertical="center"/>
    </xf>
    <xf numFmtId="0" fontId="0" fillId="0" borderId="0" xfId="0" applyAlignment="1">
      <alignment vertical="center"/>
    </xf>
    <xf numFmtId="0" fontId="10" fillId="3" borderId="2" xfId="0" applyFont="1" applyFill="1" applyBorder="1" applyAlignment="1" applyProtection="1">
      <alignment horizontal="center"/>
      <protection locked="0"/>
    </xf>
    <xf numFmtId="0" fontId="10" fillId="3" borderId="2" xfId="0" applyFont="1" applyFill="1" applyBorder="1" applyAlignment="1" applyProtection="1">
      <alignment horizontal="left"/>
      <protection locked="0"/>
    </xf>
    <xf numFmtId="0" fontId="10" fillId="3" borderId="3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4" borderId="0" xfId="0" applyFont="1" applyFill="1"/>
    <xf numFmtId="0" fontId="6" fillId="0" borderId="0" xfId="0" applyFont="1"/>
    <xf numFmtId="0" fontId="7" fillId="4" borderId="0" xfId="2" applyFont="1" applyFill="1" applyBorder="1" applyAlignment="1" applyProtection="1">
      <alignment horizontal="center" wrapText="1"/>
    </xf>
    <xf numFmtId="0" fontId="6" fillId="0" borderId="0" xfId="0" applyFont="1" applyAlignment="1">
      <alignment wrapText="1"/>
    </xf>
    <xf numFmtId="0" fontId="6" fillId="4" borderId="0" xfId="0" applyFont="1" applyFill="1" applyAlignment="1">
      <alignment wrapText="1"/>
    </xf>
    <xf numFmtId="3" fontId="0" fillId="0" borderId="0" xfId="0" applyNumberFormat="1"/>
    <xf numFmtId="0" fontId="2" fillId="0" borderId="0" xfId="0" applyFont="1"/>
    <xf numFmtId="0" fontId="6" fillId="6" borderId="0" xfId="0" applyFont="1" applyFill="1"/>
    <xf numFmtId="0" fontId="10" fillId="3" borderId="3" xfId="0" applyFont="1" applyFill="1" applyBorder="1" applyAlignment="1" applyProtection="1">
      <alignment horizontal="left"/>
      <protection locked="0"/>
    </xf>
    <xf numFmtId="0" fontId="8" fillId="5" borderId="20" xfId="0" applyFont="1" applyFill="1" applyBorder="1" applyAlignment="1">
      <alignment horizontal="left"/>
    </xf>
    <xf numFmtId="0" fontId="7" fillId="6" borderId="0" xfId="2" applyFont="1" applyFill="1" applyBorder="1" applyAlignment="1" applyProtection="1">
      <alignment horizontal="center" wrapText="1"/>
    </xf>
    <xf numFmtId="0" fontId="6" fillId="6" borderId="0" xfId="0" applyFont="1" applyFill="1" applyAlignment="1">
      <alignment wrapText="1"/>
    </xf>
    <xf numFmtId="0" fontId="8" fillId="5" borderId="20" xfId="0" applyFont="1" applyFill="1" applyBorder="1" applyAlignment="1">
      <alignment horizontal="center"/>
    </xf>
    <xf numFmtId="164" fontId="6" fillId="7" borderId="3" xfId="1" applyFont="1" applyFill="1" applyBorder="1" applyAlignment="1" applyProtection="1">
      <alignment horizontal="right"/>
    </xf>
    <xf numFmtId="164" fontId="6" fillId="7" borderId="2" xfId="1" applyFont="1" applyFill="1" applyBorder="1" applyAlignment="1" applyProtection="1">
      <alignment horizontal="right"/>
    </xf>
    <xf numFmtId="0" fontId="8" fillId="5" borderId="20" xfId="0" applyFont="1" applyFill="1" applyBorder="1" applyAlignment="1">
      <alignment horizontal="right"/>
    </xf>
    <xf numFmtId="49" fontId="16" fillId="7" borderId="2" xfId="0" applyNumberFormat="1" applyFont="1" applyFill="1" applyBorder="1" applyAlignment="1">
      <alignment horizontal="center"/>
    </xf>
    <xf numFmtId="0" fontId="17" fillId="8" borderId="0" xfId="4" applyAlignment="1">
      <alignment wrapText="1"/>
    </xf>
    <xf numFmtId="0" fontId="9" fillId="3" borderId="10" xfId="0" applyFont="1" applyFill="1" applyBorder="1" applyAlignment="1" applyProtection="1">
      <alignment horizontal="center" vertical="center"/>
      <protection locked="0"/>
    </xf>
    <xf numFmtId="164" fontId="11" fillId="3" borderId="10" xfId="1" applyFont="1" applyFill="1" applyBorder="1" applyAlignment="1" applyProtection="1">
      <alignment vertical="center"/>
      <protection locked="0"/>
    </xf>
    <xf numFmtId="164" fontId="6" fillId="5" borderId="10" xfId="1" applyFont="1" applyFill="1" applyBorder="1" applyAlignment="1" applyProtection="1">
      <alignment horizontal="left" vertical="center"/>
    </xf>
    <xf numFmtId="164" fontId="11" fillId="3" borderId="10" xfId="1" applyFont="1" applyFill="1" applyBorder="1" applyAlignment="1" applyProtection="1">
      <alignment horizontal="right" vertical="center"/>
      <protection locked="0"/>
    </xf>
    <xf numFmtId="165" fontId="6" fillId="5" borderId="10" xfId="1" applyNumberFormat="1" applyFont="1" applyFill="1" applyBorder="1" applyAlignment="1" applyProtection="1">
      <alignment horizontal="right" vertical="center"/>
    </xf>
    <xf numFmtId="0" fontId="12" fillId="3" borderId="14" xfId="0" applyFont="1" applyFill="1" applyBorder="1" applyAlignment="1" applyProtection="1">
      <alignment vertical="center"/>
      <protection locked="0"/>
    </xf>
    <xf numFmtId="0" fontId="12" fillId="3" borderId="15" xfId="0" applyFont="1" applyFill="1" applyBorder="1" applyAlignment="1" applyProtection="1">
      <alignment vertical="center"/>
      <protection locked="0"/>
    </xf>
    <xf numFmtId="0" fontId="10" fillId="3" borderId="7" xfId="0" applyFont="1" applyFill="1" applyBorder="1" applyAlignment="1" applyProtection="1">
      <alignment horizontal="left"/>
      <protection locked="0"/>
    </xf>
    <xf numFmtId="0" fontId="10" fillId="3" borderId="9" xfId="0" applyFont="1" applyFill="1" applyBorder="1" applyAlignment="1" applyProtection="1">
      <alignment horizontal="left"/>
      <protection locked="0"/>
    </xf>
    <xf numFmtId="0" fontId="10" fillId="3" borderId="8" xfId="0" applyFont="1" applyFill="1" applyBorder="1" applyAlignment="1" applyProtection="1">
      <alignment horizontal="left"/>
      <protection locked="0"/>
    </xf>
    <xf numFmtId="0" fontId="9" fillId="9" borderId="10" xfId="0" applyFont="1" applyFill="1" applyBorder="1" applyAlignment="1" applyProtection="1">
      <alignment horizontal="center" vertical="center"/>
      <protection locked="0"/>
    </xf>
    <xf numFmtId="164" fontId="6" fillId="5" borderId="10" xfId="1" applyFont="1" applyFill="1" applyBorder="1" applyAlignment="1" applyProtection="1">
      <alignment horizontal="center" vertical="center"/>
    </xf>
    <xf numFmtId="0" fontId="12" fillId="3" borderId="0" xfId="0" applyFont="1" applyFill="1" applyAlignment="1">
      <alignment vertical="center"/>
    </xf>
    <xf numFmtId="0" fontId="12" fillId="3" borderId="0" xfId="0" applyFont="1" applyFill="1"/>
    <xf numFmtId="0" fontId="14" fillId="3" borderId="0" xfId="0" applyFont="1" applyFill="1"/>
    <xf numFmtId="0" fontId="14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15" fillId="3" borderId="0" xfId="0" quotePrefix="1" applyFont="1" applyFill="1" applyAlignment="1">
      <alignment vertical="center"/>
    </xf>
    <xf numFmtId="0" fontId="13" fillId="3" borderId="0" xfId="0" applyFont="1" applyFill="1"/>
    <xf numFmtId="0" fontId="6" fillId="3" borderId="0" xfId="0" applyFont="1" applyFill="1"/>
    <xf numFmtId="0" fontId="8" fillId="3" borderId="0" xfId="0" applyFont="1" applyFill="1"/>
    <xf numFmtId="0" fontId="6" fillId="3" borderId="0" xfId="0" applyFont="1" applyFill="1" applyProtection="1">
      <protection locked="0"/>
    </xf>
    <xf numFmtId="0" fontId="18" fillId="3" borderId="0" xfId="5" applyFill="1" applyProtection="1">
      <protection locked="0"/>
    </xf>
    <xf numFmtId="0" fontId="6" fillId="3" borderId="0" xfId="0" applyFont="1" applyFill="1" applyAlignment="1">
      <alignment wrapText="1"/>
    </xf>
    <xf numFmtId="0" fontId="20" fillId="3" borderId="0" xfId="0" applyFont="1" applyFill="1"/>
    <xf numFmtId="0" fontId="16" fillId="7" borderId="2" xfId="0" applyFont="1" applyFill="1" applyBorder="1" applyAlignment="1">
      <alignment horizontal="center"/>
    </xf>
    <xf numFmtId="0" fontId="8" fillId="5" borderId="30" xfId="0" applyFont="1" applyFill="1" applyBorder="1" applyAlignment="1">
      <alignment horizontal="center"/>
    </xf>
    <xf numFmtId="0" fontId="5" fillId="0" borderId="0" xfId="0" applyFont="1"/>
    <xf numFmtId="0" fontId="10" fillId="3" borderId="7" xfId="0" applyFont="1" applyFill="1" applyBorder="1" applyAlignment="1" applyProtection="1">
      <alignment horizontal="left"/>
      <protection locked="0"/>
    </xf>
    <xf numFmtId="0" fontId="10" fillId="3" borderId="9" xfId="0" applyFont="1" applyFill="1" applyBorder="1" applyAlignment="1" applyProtection="1">
      <alignment horizontal="left"/>
      <protection locked="0"/>
    </xf>
    <xf numFmtId="0" fontId="10" fillId="3" borderId="8" xfId="0" applyFont="1" applyFill="1" applyBorder="1" applyAlignment="1" applyProtection="1">
      <alignment horizontal="left"/>
      <protection locked="0"/>
    </xf>
    <xf numFmtId="0" fontId="8" fillId="5" borderId="11" xfId="0" applyFont="1" applyFill="1" applyBorder="1" applyAlignment="1">
      <alignment horizontal="center"/>
    </xf>
    <xf numFmtId="0" fontId="8" fillId="5" borderId="12" xfId="0" applyFont="1" applyFill="1" applyBorder="1" applyAlignment="1">
      <alignment horizontal="center"/>
    </xf>
    <xf numFmtId="0" fontId="8" fillId="5" borderId="13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left" vertical="center"/>
    </xf>
    <xf numFmtId="0" fontId="8" fillId="5" borderId="12" xfId="0" applyFont="1" applyFill="1" applyBorder="1" applyAlignment="1">
      <alignment horizontal="left" vertical="center"/>
    </xf>
    <xf numFmtId="0" fontId="8" fillId="5" borderId="13" xfId="0" applyFont="1" applyFill="1" applyBorder="1" applyAlignment="1">
      <alignment horizontal="left" vertical="center"/>
    </xf>
    <xf numFmtId="0" fontId="10" fillId="3" borderId="4" xfId="0" applyFont="1" applyFill="1" applyBorder="1" applyAlignment="1" applyProtection="1">
      <alignment horizontal="left"/>
      <protection locked="0"/>
    </xf>
    <xf numFmtId="0" fontId="10" fillId="3" borderId="5" xfId="0" applyFont="1" applyFill="1" applyBorder="1" applyAlignment="1" applyProtection="1">
      <alignment horizontal="left"/>
      <protection locked="0"/>
    </xf>
    <xf numFmtId="0" fontId="10" fillId="3" borderId="6" xfId="0" applyFont="1" applyFill="1" applyBorder="1" applyAlignment="1" applyProtection="1">
      <alignment horizontal="left"/>
      <protection locked="0"/>
    </xf>
    <xf numFmtId="0" fontId="8" fillId="5" borderId="10" xfId="0" applyFont="1" applyFill="1" applyBorder="1" applyAlignment="1">
      <alignment horizontal="left" vertical="center"/>
    </xf>
    <xf numFmtId="0" fontId="8" fillId="5" borderId="11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12" fillId="9" borderId="10" xfId="0" applyFont="1" applyFill="1" applyBorder="1" applyAlignment="1" applyProtection="1">
      <alignment horizontal="left" vertical="center"/>
      <protection locked="0"/>
    </xf>
    <xf numFmtId="0" fontId="8" fillId="5" borderId="18" xfId="0" applyFont="1" applyFill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/>
    </xf>
    <xf numFmtId="0" fontId="8" fillId="5" borderId="28" xfId="0" applyFont="1" applyFill="1" applyBorder="1" applyAlignment="1">
      <alignment horizontal="center" vertical="center"/>
    </xf>
    <xf numFmtId="166" fontId="4" fillId="2" borderId="16" xfId="2" applyNumberFormat="1" applyBorder="1" applyAlignment="1" applyProtection="1">
      <alignment horizontal="center" vertical="center"/>
      <protection locked="0"/>
    </xf>
    <xf numFmtId="166" fontId="4" fillId="2" borderId="15" xfId="2" applyNumberFormat="1" applyBorder="1" applyAlignment="1" applyProtection="1">
      <alignment horizontal="center" vertical="center"/>
      <protection locked="0"/>
    </xf>
    <xf numFmtId="166" fontId="4" fillId="2" borderId="17" xfId="2" applyNumberFormat="1" applyBorder="1" applyAlignment="1" applyProtection="1">
      <alignment horizontal="center" vertical="center"/>
      <protection locked="0"/>
    </xf>
    <xf numFmtId="166" fontId="11" fillId="3" borderId="24" xfId="1" applyNumberFormat="1" applyFont="1" applyFill="1" applyBorder="1" applyAlignment="1" applyProtection="1">
      <alignment horizontal="center" vertical="center"/>
      <protection locked="0"/>
    </xf>
    <xf numFmtId="166" fontId="11" fillId="3" borderId="23" xfId="1" applyNumberFormat="1" applyFont="1" applyFill="1" applyBorder="1" applyAlignment="1" applyProtection="1">
      <alignment horizontal="center" vertical="center"/>
      <protection locked="0"/>
    </xf>
    <xf numFmtId="166" fontId="11" fillId="3" borderId="0" xfId="1" applyNumberFormat="1" applyFont="1" applyFill="1" applyBorder="1" applyAlignment="1" applyProtection="1">
      <alignment horizontal="center" vertical="center"/>
      <protection locked="0"/>
    </xf>
    <xf numFmtId="166" fontId="11" fillId="3" borderId="25" xfId="1" applyNumberFormat="1" applyFont="1" applyFill="1" applyBorder="1" applyAlignment="1" applyProtection="1">
      <alignment horizontal="center" vertical="center"/>
      <protection locked="0"/>
    </xf>
    <xf numFmtId="166" fontId="11" fillId="3" borderId="18" xfId="1" applyNumberFormat="1" applyFont="1" applyFill="1" applyBorder="1" applyAlignment="1" applyProtection="1">
      <alignment horizontal="center" vertical="center"/>
      <protection locked="0"/>
    </xf>
    <xf numFmtId="166" fontId="11" fillId="3" borderId="19" xfId="1" applyNumberFormat="1" applyFont="1" applyFill="1" applyBorder="1" applyAlignment="1" applyProtection="1">
      <alignment horizontal="center" vertical="center"/>
      <protection locked="0"/>
    </xf>
    <xf numFmtId="166" fontId="11" fillId="3" borderId="28" xfId="1" applyNumberFormat="1" applyFont="1" applyFill="1" applyBorder="1" applyAlignment="1" applyProtection="1">
      <alignment horizontal="center" vertical="center"/>
      <protection locked="0"/>
    </xf>
    <xf numFmtId="0" fontId="8" fillId="5" borderId="15" xfId="0" applyFont="1" applyFill="1" applyBorder="1" applyAlignment="1" applyProtection="1">
      <alignment horizontal="center" vertical="center"/>
      <protection locked="0"/>
    </xf>
    <xf numFmtId="0" fontId="8" fillId="5" borderId="26" xfId="0" applyFont="1" applyFill="1" applyBorder="1" applyAlignment="1" applyProtection="1">
      <alignment horizontal="center" vertical="center"/>
      <protection locked="0"/>
    </xf>
    <xf numFmtId="166" fontId="11" fillId="3" borderId="27" xfId="1" applyNumberFormat="1" applyFont="1" applyFill="1" applyBorder="1" applyAlignment="1" applyProtection="1">
      <alignment horizontal="center" vertical="center"/>
      <protection locked="0"/>
    </xf>
    <xf numFmtId="0" fontId="8" fillId="5" borderId="21" xfId="0" applyFont="1" applyFill="1" applyBorder="1" applyAlignment="1">
      <alignment horizontal="center" vertical="center"/>
    </xf>
    <xf numFmtId="0" fontId="8" fillId="5" borderId="22" xfId="0" applyFont="1" applyFill="1" applyBorder="1" applyAlignment="1">
      <alignment horizontal="center" vertical="center"/>
    </xf>
    <xf numFmtId="0" fontId="8" fillId="5" borderId="29" xfId="0" applyFont="1" applyFill="1" applyBorder="1" applyAlignment="1">
      <alignment horizontal="center" vertical="center"/>
    </xf>
    <xf numFmtId="167" fontId="9" fillId="3" borderId="16" xfId="1" applyNumberFormat="1" applyFont="1" applyFill="1" applyBorder="1" applyAlignment="1" applyProtection="1">
      <alignment horizontal="center" vertical="center"/>
      <protection locked="0"/>
    </xf>
    <xf numFmtId="167" fontId="9" fillId="3" borderId="15" xfId="1" applyNumberFormat="1" applyFont="1" applyFill="1" applyBorder="1" applyAlignment="1" applyProtection="1">
      <alignment horizontal="center" vertical="center"/>
      <protection locked="0"/>
    </xf>
    <xf numFmtId="164" fontId="9" fillId="3" borderId="14" xfId="1" applyFont="1" applyFill="1" applyBorder="1" applyAlignment="1" applyProtection="1">
      <alignment horizontal="center" vertical="center"/>
    </xf>
    <xf numFmtId="164" fontId="9" fillId="3" borderId="26" xfId="1" applyFont="1" applyFill="1" applyBorder="1" applyAlignment="1" applyProtection="1">
      <alignment horizontal="center" vertical="center"/>
    </xf>
  </cellXfs>
  <cellStyles count="6">
    <cellStyle name="Hyperlink" xfId="5" builtinId="8"/>
    <cellStyle name="Komma" xfId="1" builtinId="3"/>
    <cellStyle name="Neutraal" xfId="4" builtinId="28"/>
    <cellStyle name="Ongeldig" xfId="2" builtinId="27"/>
    <cellStyle name="Standaard" xfId="0" builtinId="0"/>
    <cellStyle name="Standaard 2" xfId="3" xr:uid="{E88D04B6-23DF-4C74-8324-3D816DAC02F3}"/>
  </cellStyles>
  <dxfs count="16"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ctrlProps/ctrlProp1.xml><?xml version="1.0" encoding="utf-8"?>
<formControlPr xmlns="http://schemas.microsoft.com/office/spreadsheetml/2009/9/main" objectType="Drop" dropStyle="combo" dx="22" fmlaLink="$M$8" fmlaRange="verkoper!$A$2:$A$9" noThreeD="1" sel="7" val="0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19050</xdr:colOff>
      <xdr:row>7</xdr:row>
      <xdr:rowOff>9525</xdr:rowOff>
    </xdr:from>
    <xdr:to>
      <xdr:col>14</xdr:col>
      <xdr:colOff>95250</xdr:colOff>
      <xdr:row>8</xdr:row>
      <xdr:rowOff>104775</xdr:rowOff>
    </xdr:to>
    <xdr:sp macro="" textlink="">
      <xdr:nvSpPr>
        <xdr:cNvPr id="1060" name="Drop Down 36" hidden="1">
          <a:extLst>
            <a:ext uri="{63B3BB69-23CF-44E3-9099-C40C66FF867C}">
              <a14:compatExt xmlns:a14="http://schemas.microsoft.com/office/drawing/2010/main" spid="_x0000_s1060"/>
            </a:ex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>
    <xdr:from>
      <xdr:col>17</xdr:col>
      <xdr:colOff>238125</xdr:colOff>
      <xdr:row>1</xdr:row>
      <xdr:rowOff>38100</xdr:rowOff>
    </xdr:from>
    <xdr:to>
      <xdr:col>17</xdr:col>
      <xdr:colOff>1685925</xdr:colOff>
      <xdr:row>2</xdr:row>
      <xdr:rowOff>123825</xdr:rowOff>
    </xdr:to>
    <xdr:sp macro="" textlink="">
      <xdr:nvSpPr>
        <xdr:cNvPr id="1062" name="Button 38" hidden="1">
          <a:extLst>
            <a:ext uri="{63B3BB69-23CF-44E3-9099-C40C66FF867C}">
              <a14:compatExt xmlns:a14="http://schemas.microsoft.com/office/drawing/2010/main" spid="_x0000_s1062"/>
            </a:ex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nl-NL" sz="1100" b="0" i="0" u="none" strike="noStrike" baseline="0">
              <a:solidFill>
                <a:srgbClr val="0000FF"/>
              </a:solidFill>
              <a:latin typeface="Calibri"/>
              <a:cs typeface="Calibri"/>
            </a:rPr>
            <a:t>LEGEN FORMULIER</a:t>
          </a:r>
        </a:p>
      </xdr:txBody>
    </xdr:sp>
    <xdr:clientData fPrintsWithSheet="0"/>
  </xdr:twoCellAnchor>
  <xdr:twoCellAnchor>
    <xdr:from>
      <xdr:col>17</xdr:col>
      <xdr:colOff>238125</xdr:colOff>
      <xdr:row>3</xdr:row>
      <xdr:rowOff>38100</xdr:rowOff>
    </xdr:from>
    <xdr:to>
      <xdr:col>17</xdr:col>
      <xdr:colOff>1685925</xdr:colOff>
      <xdr:row>4</xdr:row>
      <xdr:rowOff>114300</xdr:rowOff>
    </xdr:to>
    <xdr:sp macro="" textlink="">
      <xdr:nvSpPr>
        <xdr:cNvPr id="1063" name="Button 39" hidden="1">
          <a:extLst>
            <a:ext uri="{63B3BB69-23CF-44E3-9099-C40C66FF867C}">
              <a14:compatExt xmlns:a14="http://schemas.microsoft.com/office/drawing/2010/main" spid="_x0000_s1063"/>
            </a:ex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nl-NL" sz="1100" b="0" i="0" u="none" strike="noStrike" baseline="0">
              <a:solidFill>
                <a:srgbClr val="0000FF"/>
              </a:solidFill>
              <a:latin typeface="Calibri"/>
              <a:cs typeface="Calibri"/>
            </a:rPr>
            <a:t>OPSLAAN OP ONEDRIVE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7</xdr:row>
          <xdr:rowOff>9525</xdr:rowOff>
        </xdr:from>
        <xdr:to>
          <xdr:col>14</xdr:col>
          <xdr:colOff>95250</xdr:colOff>
          <xdr:row>8</xdr:row>
          <xdr:rowOff>0</xdr:rowOff>
        </xdr:to>
        <xdr:sp macro="" textlink="">
          <xdr:nvSpPr>
            <xdr:cNvPr id="2" name="Drop Down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238125</xdr:colOff>
          <xdr:row>1</xdr:row>
          <xdr:rowOff>38100</xdr:rowOff>
        </xdr:from>
        <xdr:to>
          <xdr:col>17</xdr:col>
          <xdr:colOff>1685925</xdr:colOff>
          <xdr:row>2</xdr:row>
          <xdr:rowOff>123825</xdr:rowOff>
        </xdr:to>
        <xdr:sp macro="" textlink="">
          <xdr:nvSpPr>
            <xdr:cNvPr id="3" name="Button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nl-NL" sz="1100" b="0" i="0" u="none" strike="noStrike" baseline="0">
                  <a:solidFill>
                    <a:srgbClr val="0000FF"/>
                  </a:solidFill>
                  <a:latin typeface="Calibri"/>
                  <a:cs typeface="Calibri"/>
                </a:rPr>
                <a:t>LEGEN FORMULIER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238125</xdr:colOff>
          <xdr:row>3</xdr:row>
          <xdr:rowOff>38100</xdr:rowOff>
        </xdr:from>
        <xdr:to>
          <xdr:col>17</xdr:col>
          <xdr:colOff>1685925</xdr:colOff>
          <xdr:row>4</xdr:row>
          <xdr:rowOff>114300</xdr:rowOff>
        </xdr:to>
        <xdr:sp macro="" textlink="">
          <xdr:nvSpPr>
            <xdr:cNvPr id="4" name="Button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nl-NL" sz="1100" b="0" i="0" u="none" strike="noStrike" baseline="0">
                  <a:solidFill>
                    <a:srgbClr val="0000FF"/>
                  </a:solidFill>
                  <a:latin typeface="Calibri"/>
                  <a:cs typeface="Calibri"/>
                </a:rPr>
                <a:t>OPSLAAN OP ONEDRIVE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1</xdr:row>
      <xdr:rowOff>47625</xdr:rowOff>
    </xdr:from>
    <xdr:to>
      <xdr:col>6</xdr:col>
      <xdr:colOff>504825</xdr:colOff>
      <xdr:row>4</xdr:row>
      <xdr:rowOff>19050</xdr:rowOff>
    </xdr:to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8458200" y="238125"/>
          <a:ext cx="1571625" cy="5429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order in excel invoeren</a:t>
          </a:r>
        </a:p>
      </xdr:txBody>
    </xdr:sp>
    <xdr:clientData/>
  </xdr:twoCellAnchor>
  <xdr:twoCellAnchor>
    <xdr:from>
      <xdr:col>4</xdr:col>
      <xdr:colOff>180975</xdr:colOff>
      <xdr:row>4</xdr:row>
      <xdr:rowOff>114300</xdr:rowOff>
    </xdr:from>
    <xdr:to>
      <xdr:col>6</xdr:col>
      <xdr:colOff>533400</xdr:colOff>
      <xdr:row>7</xdr:row>
      <xdr:rowOff>85725</xdr:rowOff>
    </xdr:to>
    <xdr:sp macro="" textlink="">
      <xdr:nvSpPr>
        <xdr:cNvPr id="3" name="Rechthoek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8486775" y="876300"/>
          <a:ext cx="1571625" cy="5429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Opslaan op one</a:t>
          </a:r>
          <a:r>
            <a:rPr lang="nl-NL" sz="1100" baseline="0"/>
            <a:t> drive</a:t>
          </a:r>
          <a:endParaRPr lang="nl-NL" sz="1100"/>
        </a:p>
      </xdr:txBody>
    </xdr:sp>
    <xdr:clientData/>
  </xdr:twoCellAnchor>
  <xdr:twoCellAnchor>
    <xdr:from>
      <xdr:col>4</xdr:col>
      <xdr:colOff>180975</xdr:colOff>
      <xdr:row>9</xdr:row>
      <xdr:rowOff>9525</xdr:rowOff>
    </xdr:from>
    <xdr:to>
      <xdr:col>6</xdr:col>
      <xdr:colOff>533400</xdr:colOff>
      <xdr:row>11</xdr:row>
      <xdr:rowOff>104775</xdr:rowOff>
    </xdr:to>
    <xdr:sp macro="" textlink="">
      <xdr:nvSpPr>
        <xdr:cNvPr id="4" name="Rechthoek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8486775" y="1724025"/>
          <a:ext cx="1571625" cy="1047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Easylink</a:t>
          </a:r>
          <a:r>
            <a:rPr lang="nl-NL" sz="1100" baseline="0"/>
            <a:t> maakt verkooporder aan in exact en easylink update bestandnaam naar salesordernr.</a:t>
          </a:r>
        </a:p>
        <a:p>
          <a:pPr algn="l"/>
          <a:endParaRPr lang="nl-NL" sz="1100"/>
        </a:p>
      </xdr:txBody>
    </xdr:sp>
    <xdr:clientData/>
  </xdr:twoCellAnchor>
  <xdr:twoCellAnchor>
    <xdr:from>
      <xdr:col>4</xdr:col>
      <xdr:colOff>180975</xdr:colOff>
      <xdr:row>12</xdr:row>
      <xdr:rowOff>47624</xdr:rowOff>
    </xdr:from>
    <xdr:to>
      <xdr:col>6</xdr:col>
      <xdr:colOff>533400</xdr:colOff>
      <xdr:row>17</xdr:row>
      <xdr:rowOff>57149</xdr:rowOff>
    </xdr:to>
    <xdr:sp macro="" textlink="">
      <xdr:nvSpPr>
        <xdr:cNvPr id="5" name="Rechthoek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8486775" y="2905124"/>
          <a:ext cx="1571625" cy="9620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V-plan</a:t>
          </a:r>
          <a:r>
            <a:rPr lang="nl-NL" sz="1100" baseline="0"/>
            <a:t> maakt kaartje aan in backlog obv salesorder (met huidige automatiseringen, naam etc...)</a:t>
          </a:r>
        </a:p>
        <a:p>
          <a:pPr algn="l"/>
          <a:endParaRPr lang="nl-NL" sz="1100"/>
        </a:p>
      </xdr:txBody>
    </xdr:sp>
    <xdr:clientData/>
  </xdr:twoCellAnchor>
  <xdr:twoCellAnchor>
    <xdr:from>
      <xdr:col>4</xdr:col>
      <xdr:colOff>200025</xdr:colOff>
      <xdr:row>18</xdr:row>
      <xdr:rowOff>85724</xdr:rowOff>
    </xdr:from>
    <xdr:to>
      <xdr:col>6</xdr:col>
      <xdr:colOff>552450</xdr:colOff>
      <xdr:row>22</xdr:row>
      <xdr:rowOff>152400</xdr:rowOff>
    </xdr:to>
    <xdr:sp macro="" textlink="">
      <xdr:nvSpPr>
        <xdr:cNvPr id="6" name="Rechthoek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8505825" y="4086224"/>
          <a:ext cx="1571625" cy="828676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In v-plan komt link naar excel</a:t>
          </a:r>
          <a:r>
            <a:rPr lang="nl-NL" sz="1100" baseline="0"/>
            <a:t> sheet en label "laagdikte rapport" en "metaliseren"</a:t>
          </a:r>
          <a:endParaRPr lang="nl-NL" sz="1100"/>
        </a:p>
      </xdr:txBody>
    </xdr:sp>
    <xdr:clientData/>
  </xdr:twoCellAnchor>
  <xdr:twoCellAnchor>
    <xdr:from>
      <xdr:col>4</xdr:col>
      <xdr:colOff>200025</xdr:colOff>
      <xdr:row>24</xdr:row>
      <xdr:rowOff>76199</xdr:rowOff>
    </xdr:from>
    <xdr:to>
      <xdr:col>6</xdr:col>
      <xdr:colOff>533400</xdr:colOff>
      <xdr:row>30</xdr:row>
      <xdr:rowOff>9524</xdr:rowOff>
    </xdr:to>
    <xdr:sp macro="" textlink="">
      <xdr:nvSpPr>
        <xdr:cNvPr id="7" name="Rechthoek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8505825" y="5219699"/>
          <a:ext cx="1552575" cy="10763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Ophanger vult controleert</a:t>
          </a:r>
          <a:r>
            <a:rPr lang="nl-NL" sz="1100" baseline="0"/>
            <a:t> order en vult juiste aantallen in, in excel formulier (via de URL)</a:t>
          </a:r>
          <a:endParaRPr lang="nl-NL" sz="1100"/>
        </a:p>
      </xdr:txBody>
    </xdr:sp>
    <xdr:clientData/>
  </xdr:twoCellAnchor>
  <xdr:twoCellAnchor>
    <xdr:from>
      <xdr:col>8</xdr:col>
      <xdr:colOff>161925</xdr:colOff>
      <xdr:row>8</xdr:row>
      <xdr:rowOff>114300</xdr:rowOff>
    </xdr:from>
    <xdr:to>
      <xdr:col>9</xdr:col>
      <xdr:colOff>19050</xdr:colOff>
      <xdr:row>12</xdr:row>
      <xdr:rowOff>9525</xdr:rowOff>
    </xdr:to>
    <xdr:sp macro="" textlink="">
      <xdr:nvSpPr>
        <xdr:cNvPr id="8" name="Stroomdiagram: Document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10429875" y="1638300"/>
          <a:ext cx="1152525" cy="657225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PDF bewaart</a:t>
          </a:r>
          <a:r>
            <a:rPr lang="nl-NL" sz="1100" baseline="0"/>
            <a:t> bij de verkooporder in exact</a:t>
          </a:r>
          <a:endParaRPr lang="nl-NL" sz="1100"/>
        </a:p>
      </xdr:txBody>
    </xdr:sp>
    <xdr:clientData/>
  </xdr:twoCellAnchor>
  <xdr:twoCellAnchor>
    <xdr:from>
      <xdr:col>4</xdr:col>
      <xdr:colOff>171450</xdr:colOff>
      <xdr:row>31</xdr:row>
      <xdr:rowOff>0</xdr:rowOff>
    </xdr:from>
    <xdr:to>
      <xdr:col>6</xdr:col>
      <xdr:colOff>523875</xdr:colOff>
      <xdr:row>33</xdr:row>
      <xdr:rowOff>161925</xdr:rowOff>
    </xdr:to>
    <xdr:sp macro="" textlink="">
      <xdr:nvSpPr>
        <xdr:cNvPr id="9" name="Rechthoek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8477250" y="6477000"/>
          <a:ext cx="1571625" cy="5429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Ophanger meld kaartje "ophangen"</a:t>
          </a:r>
          <a:r>
            <a:rPr lang="nl-NL" sz="1100" baseline="0"/>
            <a:t> gereed</a:t>
          </a:r>
          <a:endParaRPr lang="nl-NL" sz="1100"/>
        </a:p>
      </xdr:txBody>
    </xdr:sp>
    <xdr:clientData/>
  </xdr:twoCellAnchor>
  <xdr:twoCellAnchor>
    <xdr:from>
      <xdr:col>4</xdr:col>
      <xdr:colOff>152400</xdr:colOff>
      <xdr:row>34</xdr:row>
      <xdr:rowOff>171449</xdr:rowOff>
    </xdr:from>
    <xdr:to>
      <xdr:col>6</xdr:col>
      <xdr:colOff>504825</xdr:colOff>
      <xdr:row>41</xdr:row>
      <xdr:rowOff>57150</xdr:rowOff>
    </xdr:to>
    <xdr:sp macro="" textlink="">
      <xdr:nvSpPr>
        <xdr:cNvPr id="10" name="Rechthoek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/>
      </xdr:nvSpPr>
      <xdr:spPr>
        <a:xfrm>
          <a:off x="8458200" y="7219949"/>
          <a:ext cx="1571625" cy="121920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Easylink update de order volgens juiste aantallen + opslaan</a:t>
          </a:r>
          <a:r>
            <a:rPr lang="nl-NL" sz="1100" baseline="0"/>
            <a:t> van ; aangepast excel formulier URL aanpassen in Vplan</a:t>
          </a:r>
          <a:endParaRPr lang="nl-NL" sz="1100"/>
        </a:p>
      </xdr:txBody>
    </xdr:sp>
    <xdr:clientData/>
  </xdr:twoCellAnchor>
  <xdr:twoCellAnchor>
    <xdr:from>
      <xdr:col>4</xdr:col>
      <xdr:colOff>38100</xdr:colOff>
      <xdr:row>52</xdr:row>
      <xdr:rowOff>142875</xdr:rowOff>
    </xdr:from>
    <xdr:to>
      <xdr:col>6</xdr:col>
      <xdr:colOff>390525</xdr:colOff>
      <xdr:row>58</xdr:row>
      <xdr:rowOff>38100</xdr:rowOff>
    </xdr:to>
    <xdr:sp macro="" textlink="">
      <xdr:nvSpPr>
        <xdr:cNvPr id="12" name="Rechthoek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/>
      </xdr:nvSpPr>
      <xdr:spPr>
        <a:xfrm>
          <a:off x="8343900" y="10620375"/>
          <a:ext cx="1571625" cy="10382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De geleverde verkooporders</a:t>
          </a:r>
          <a:r>
            <a:rPr lang="nl-NL" sz="1100" baseline="0"/>
            <a:t> worden dagelijks gecontroleerd en gefactureerd</a:t>
          </a:r>
          <a:endParaRPr lang="nl-NL" sz="1100"/>
        </a:p>
      </xdr:txBody>
    </xdr:sp>
    <xdr:clientData/>
  </xdr:twoCellAnchor>
  <xdr:twoCellAnchor>
    <xdr:from>
      <xdr:col>4</xdr:col>
      <xdr:colOff>104775</xdr:colOff>
      <xdr:row>61</xdr:row>
      <xdr:rowOff>19050</xdr:rowOff>
    </xdr:from>
    <xdr:to>
      <xdr:col>6</xdr:col>
      <xdr:colOff>457200</xdr:colOff>
      <xdr:row>63</xdr:row>
      <xdr:rowOff>180975</xdr:rowOff>
    </xdr:to>
    <xdr:sp macro="" textlink="">
      <xdr:nvSpPr>
        <xdr:cNvPr id="13" name="Rechthoek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/>
      </xdr:nvSpPr>
      <xdr:spPr>
        <a:xfrm>
          <a:off x="8410575" y="12211050"/>
          <a:ext cx="1571625" cy="542925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>
              <a:solidFill>
                <a:sysClr val="windowText" lastClr="000000"/>
              </a:solidFill>
            </a:rPr>
            <a:t>FAse</a:t>
          </a:r>
          <a:r>
            <a:rPr lang="nl-NL" sz="1100" baseline="0">
              <a:solidFill>
                <a:sysClr val="windowText" lastClr="000000"/>
              </a:solidFill>
            </a:rPr>
            <a:t> II automatich email gereed sturen naar klant</a:t>
          </a:r>
          <a:endParaRPr lang="nl-NL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57150</xdr:colOff>
      <xdr:row>43</xdr:row>
      <xdr:rowOff>190499</xdr:rowOff>
    </xdr:from>
    <xdr:to>
      <xdr:col>9</xdr:col>
      <xdr:colOff>57150</xdr:colOff>
      <xdr:row>48</xdr:row>
      <xdr:rowOff>171450</xdr:rowOff>
    </xdr:to>
    <xdr:sp macro="" textlink="">
      <xdr:nvSpPr>
        <xdr:cNvPr id="15" name="Stroomdiagram: Document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/>
      </xdr:nvSpPr>
      <xdr:spPr>
        <a:xfrm>
          <a:off x="10325100" y="8953499"/>
          <a:ext cx="1295400" cy="933451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Pakbon</a:t>
          </a:r>
          <a:r>
            <a:rPr lang="nl-NL" sz="1100" baseline="0"/>
            <a:t> wordt automatisch uitgeprint in 2-voud</a:t>
          </a:r>
          <a:endParaRPr lang="nl-NL" sz="1100"/>
        </a:p>
      </xdr:txBody>
    </xdr:sp>
    <xdr:clientData/>
  </xdr:twoCellAnchor>
  <xdr:twoCellAnchor>
    <xdr:from>
      <xdr:col>8</xdr:col>
      <xdr:colOff>19050</xdr:colOff>
      <xdr:row>50</xdr:row>
      <xdr:rowOff>95250</xdr:rowOff>
    </xdr:from>
    <xdr:to>
      <xdr:col>9</xdr:col>
      <xdr:colOff>247650</xdr:colOff>
      <xdr:row>55</xdr:row>
      <xdr:rowOff>114300</xdr:rowOff>
    </xdr:to>
    <xdr:sp macro="" textlink="">
      <xdr:nvSpPr>
        <xdr:cNvPr id="16" name="Stroomdiagram: Document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/>
      </xdr:nvSpPr>
      <xdr:spPr>
        <a:xfrm>
          <a:off x="10287000" y="10191750"/>
          <a:ext cx="1524000" cy="971550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Geleverde verkooporders,</a:t>
          </a:r>
          <a:r>
            <a:rPr lang="nl-NL" sz="1100" baseline="0"/>
            <a:t> wordt de email items gereed verstuurd door kantoor</a:t>
          </a:r>
          <a:endParaRPr lang="nl-NL" sz="1100"/>
        </a:p>
      </xdr:txBody>
    </xdr:sp>
    <xdr:clientData/>
  </xdr:twoCellAnchor>
  <xdr:twoCellAnchor>
    <xdr:from>
      <xdr:col>4</xdr:col>
      <xdr:colOff>123825</xdr:colOff>
      <xdr:row>43</xdr:row>
      <xdr:rowOff>9525</xdr:rowOff>
    </xdr:from>
    <xdr:to>
      <xdr:col>6</xdr:col>
      <xdr:colOff>476250</xdr:colOff>
      <xdr:row>48</xdr:row>
      <xdr:rowOff>180975</xdr:rowOff>
    </xdr:to>
    <xdr:sp macro="" textlink="">
      <xdr:nvSpPr>
        <xdr:cNvPr id="17" name="Rechthoek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/>
      </xdr:nvSpPr>
      <xdr:spPr>
        <a:xfrm>
          <a:off x="8429625" y="8772525"/>
          <a:ext cx="1571625" cy="11239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Bij gereed</a:t>
          </a:r>
          <a:r>
            <a:rPr lang="nl-NL" sz="1100" baseline="0"/>
            <a:t> melden van </a:t>
          </a:r>
          <a:r>
            <a:rPr lang="nl-NL" sz="1100"/>
            <a:t>Plankaart "poedercoaten UIT"</a:t>
          </a:r>
          <a:r>
            <a:rPr lang="nl-NL" sz="1100" baseline="0"/>
            <a:t> wordt automatisch de pakbon uitgedraaid met "juiste aantallen".</a:t>
          </a:r>
          <a:endParaRPr lang="nl-NL" sz="1100"/>
        </a:p>
      </xdr:txBody>
    </xdr:sp>
    <xdr:clientData/>
  </xdr:twoCellAnchor>
  <xdr:twoCellAnchor>
    <xdr:from>
      <xdr:col>8</xdr:col>
      <xdr:colOff>9525</xdr:colOff>
      <xdr:row>56</xdr:row>
      <xdr:rowOff>57150</xdr:rowOff>
    </xdr:from>
    <xdr:to>
      <xdr:col>9</xdr:col>
      <xdr:colOff>238125</xdr:colOff>
      <xdr:row>61</xdr:row>
      <xdr:rowOff>76200</xdr:rowOff>
    </xdr:to>
    <xdr:sp macro="" textlink="">
      <xdr:nvSpPr>
        <xdr:cNvPr id="21" name="Stroomdiagram: Document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/>
      </xdr:nvSpPr>
      <xdr:spPr>
        <a:xfrm>
          <a:off x="10277475" y="11296650"/>
          <a:ext cx="1524000" cy="971550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Factuur met juiste aantallen en prijzen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689C6-9CBB-4948-B5C8-1BAC6B73140F}" name="Tabel1" displayName="Tabel1" ref="A1:F306" totalsRowShown="0" headerRowDxfId="7" dataDxfId="6" headerRowCellStyle="Standaard 2" dataCellStyle="Standaard 2">
  <autoFilter ref="A1:F306" xr:uid="{D14689C6-9CBB-4948-B5C8-1BAC6B73140F}"/>
  <tableColumns count="6">
    <tableColumn id="6" xr3:uid="{6805F177-114B-4D9D-A7BB-8647BA6D37AD}" name="index" dataDxfId="5" dataCellStyle="Standaard 2"/>
    <tableColumn id="7" xr3:uid="{1BF29B94-F776-4A0B-BD12-25E463E80455}" name="Kolom1" dataDxfId="4" dataCellStyle="Standaard 2"/>
    <tableColumn id="1" xr3:uid="{45C7A9E5-9785-468E-8253-65D9250FB8CD}" name="klantnaam" dataDxfId="3" dataCellStyle="Standaard 2"/>
    <tableColumn id="3" xr3:uid="{00FBBAA1-2035-408D-A9DF-7D6B8157338A}" name="klant type" dataDxfId="2" dataCellStyle="Standaard 2"/>
    <tableColumn id="4" xr3:uid="{B1C707F8-797E-4314-9721-375F86FAF900}" name="verkoper" dataDxfId="1" dataCellStyle="Standaard 2"/>
    <tableColumn id="5" xr3:uid="{87E9CCF8-224C-4412-8CA9-3C2A2B5D9AD2}" name="prijslijst koppeling" dataDxfId="0" dataCellStyle="Standaard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9AB43-5BD1-4660-A02F-1E052DBF3748}">
  <sheetPr codeName="Blad1"/>
  <dimension ref="A1:AF70"/>
  <sheetViews>
    <sheetView showZeros="0" tabSelected="1" topLeftCell="B1" zoomScale="115" zoomScaleNormal="115" workbookViewId="0">
      <selection activeCell="R10" sqref="R10"/>
    </sheetView>
  </sheetViews>
  <sheetFormatPr defaultColWidth="9.140625" defaultRowHeight="12.75" outlineLevelRow="1" outlineLevelCol="1" x14ac:dyDescent="0.2"/>
  <cols>
    <col min="1" max="1" width="16.5703125" style="18" hidden="1" customWidth="1" outlineLevel="1"/>
    <col min="2" max="2" width="11.28515625" style="18" customWidth="1" collapsed="1"/>
    <col min="3" max="3" width="9.28515625" style="18" customWidth="1"/>
    <col min="4" max="4" width="23.85546875" style="18" customWidth="1"/>
    <col min="5" max="5" width="8.85546875" style="18" customWidth="1"/>
    <col min="6" max="6" width="11.42578125" style="18" customWidth="1"/>
    <col min="7" max="8" width="9.28515625" style="18" customWidth="1"/>
    <col min="9" max="9" width="12.28515625" style="18" bestFit="1" customWidth="1"/>
    <col min="10" max="10" width="14.28515625" style="18" customWidth="1"/>
    <col min="11" max="11" width="2.28515625" style="18" customWidth="1"/>
    <col min="12" max="12" width="19" style="18" customWidth="1"/>
    <col min="13" max="13" width="15.7109375" style="18" bestFit="1" customWidth="1"/>
    <col min="14" max="14" width="7.140625" style="18" customWidth="1"/>
    <col min="15" max="15" width="8.140625" style="18" bestFit="1" customWidth="1"/>
    <col min="16" max="16" width="8.42578125" style="18" customWidth="1"/>
    <col min="17" max="17" width="15.42578125" style="18" customWidth="1"/>
    <col min="18" max="18" width="29.42578125" style="54" customWidth="1"/>
    <col min="19" max="19" width="26.7109375" style="18" customWidth="1"/>
    <col min="20" max="26" width="5.7109375" style="18" customWidth="1"/>
    <col min="27" max="27" width="39.28515625" style="18" customWidth="1"/>
    <col min="28" max="32" width="5.7109375" style="18" customWidth="1"/>
    <col min="33" max="16384" width="9.140625" style="18"/>
  </cols>
  <sheetData>
    <row r="1" spans="1:32" ht="15" customHeight="1" outlineLevel="1" x14ac:dyDescent="0.2">
      <c r="A1" s="33" t="e">
        <f>VLOOKUP($E$1,bewerkingen!$A:$E,2,FALSE)</f>
        <v>#N/A</v>
      </c>
      <c r="B1" s="69" t="s">
        <v>0</v>
      </c>
      <c r="C1" s="70"/>
      <c r="D1" s="71"/>
      <c r="E1" s="79" t="s">
        <v>466</v>
      </c>
      <c r="F1" s="79"/>
      <c r="G1" s="79"/>
      <c r="H1" s="79"/>
      <c r="I1" s="79"/>
      <c r="J1" s="49"/>
      <c r="K1" s="75" t="s">
        <v>1</v>
      </c>
      <c r="L1" s="75"/>
      <c r="M1" s="96" t="str">
        <f>IF(M2="","klantnummer invullen",VLOOKUP(M2,klanten!B2:C350,2,FALSE))</f>
        <v>klantnummer invullen</v>
      </c>
      <c r="N1" s="97"/>
      <c r="O1" s="97"/>
      <c r="P1" s="98"/>
      <c r="Q1" s="54"/>
      <c r="R1" s="56"/>
      <c r="S1" s="24"/>
      <c r="T1" s="24"/>
      <c r="U1" s="24"/>
      <c r="V1" s="24"/>
      <c r="W1" s="24"/>
      <c r="X1" s="24"/>
      <c r="Y1" s="24"/>
      <c r="Z1" s="24"/>
      <c r="AA1" s="17"/>
      <c r="AB1" s="17"/>
      <c r="AC1" s="17"/>
      <c r="AD1" s="17"/>
    </row>
    <row r="2" spans="1:32" ht="15" customHeight="1" outlineLevel="1" x14ac:dyDescent="0.2">
      <c r="A2" s="33" t="e">
        <f>VLOOKUP($E$2,bewerkingen!$A:$E,2,FALSE)</f>
        <v>#N/A</v>
      </c>
      <c r="B2" s="69" t="s">
        <v>2</v>
      </c>
      <c r="C2" s="70"/>
      <c r="D2" s="71"/>
      <c r="E2" s="79" t="s">
        <v>466</v>
      </c>
      <c r="F2" s="79"/>
      <c r="G2" s="79"/>
      <c r="H2" s="79"/>
      <c r="I2" s="79"/>
      <c r="J2" s="53"/>
      <c r="K2" s="75" t="s">
        <v>3</v>
      </c>
      <c r="L2" s="75"/>
      <c r="M2" s="83"/>
      <c r="N2" s="84"/>
      <c r="O2" s="84"/>
      <c r="P2" s="85"/>
      <c r="Q2" s="54"/>
      <c r="R2" s="56"/>
      <c r="S2" s="24"/>
      <c r="T2" s="24"/>
      <c r="U2" s="24"/>
      <c r="V2" s="24"/>
      <c r="W2" s="24"/>
      <c r="X2" s="24"/>
      <c r="Y2" s="24"/>
      <c r="Z2" s="24"/>
      <c r="AA2" s="17"/>
      <c r="AB2" s="17"/>
      <c r="AC2" s="17"/>
      <c r="AD2" s="17"/>
    </row>
    <row r="3" spans="1:32" ht="15" customHeight="1" outlineLevel="1" x14ac:dyDescent="0.2">
      <c r="A3" s="33" t="s">
        <v>4</v>
      </c>
      <c r="B3" s="69" t="s">
        <v>5</v>
      </c>
      <c r="C3" s="70"/>
      <c r="D3" s="71"/>
      <c r="E3" s="45" t="s">
        <v>6</v>
      </c>
      <c r="F3" s="47"/>
      <c r="G3" s="47"/>
      <c r="H3" s="47"/>
      <c r="I3" s="47"/>
      <c r="J3" s="48"/>
      <c r="K3" s="75" t="s">
        <v>7</v>
      </c>
      <c r="L3" s="75"/>
      <c r="M3" s="99">
        <f ca="1">TODAY()</f>
        <v>46190</v>
      </c>
      <c r="N3" s="100"/>
      <c r="O3" s="101" t="str">
        <f ca="1">VLOOKUP(WEEKDAY(M3,2),weekdagen!A1:B10,2)</f>
        <v>woensdag</v>
      </c>
      <c r="P3" s="102"/>
      <c r="Q3" s="54"/>
      <c r="R3" s="56"/>
      <c r="S3" s="24"/>
      <c r="T3" s="24"/>
      <c r="U3" s="24"/>
      <c r="V3" s="24"/>
      <c r="W3" s="24"/>
      <c r="X3" s="24"/>
      <c r="Y3" s="24"/>
      <c r="Z3" s="24"/>
      <c r="AA3" s="17"/>
      <c r="AB3" s="17"/>
      <c r="AC3" s="17"/>
      <c r="AD3" s="17"/>
    </row>
    <row r="4" spans="1:32" ht="15" customHeight="1" outlineLevel="1" x14ac:dyDescent="0.2">
      <c r="A4" s="33" t="s">
        <v>8</v>
      </c>
      <c r="B4" s="69" t="s">
        <v>9</v>
      </c>
      <c r="C4" s="70"/>
      <c r="D4" s="71"/>
      <c r="E4" s="35"/>
      <c r="F4" s="47"/>
      <c r="G4" s="47"/>
      <c r="H4" s="47"/>
      <c r="I4" s="47"/>
      <c r="J4" s="49"/>
      <c r="K4" s="75" t="s">
        <v>10</v>
      </c>
      <c r="L4" s="75"/>
      <c r="M4" s="86" t="s">
        <v>10</v>
      </c>
      <c r="N4" s="87"/>
      <c r="O4" s="88"/>
      <c r="P4" s="89"/>
      <c r="Q4" s="54"/>
      <c r="R4" s="56"/>
      <c r="S4" s="24"/>
      <c r="T4" s="24"/>
      <c r="U4" s="24"/>
      <c r="V4" s="24"/>
      <c r="W4" s="24"/>
      <c r="X4" s="24"/>
      <c r="Y4" s="24"/>
      <c r="Z4" s="27"/>
      <c r="AA4" s="19"/>
      <c r="AB4" s="19"/>
      <c r="AC4" s="19"/>
      <c r="AD4" s="19"/>
    </row>
    <row r="5" spans="1:32" ht="15" customHeight="1" outlineLevel="1" x14ac:dyDescent="0.2">
      <c r="A5" s="33" t="s">
        <v>11</v>
      </c>
      <c r="B5" s="69" t="s">
        <v>12</v>
      </c>
      <c r="C5" s="70"/>
      <c r="D5" s="71"/>
      <c r="E5" s="35" t="s">
        <v>6</v>
      </c>
      <c r="F5" s="50"/>
      <c r="G5" s="47"/>
      <c r="H5" s="47"/>
      <c r="I5" s="47"/>
      <c r="J5" s="49"/>
      <c r="K5" s="75" t="s">
        <v>13</v>
      </c>
      <c r="L5" s="69"/>
      <c r="M5" s="99"/>
      <c r="N5" s="100"/>
      <c r="O5" s="101" t="str">
        <f>VLOOKUP(WEEKDAY(M5,2),weekdagen!A1:B10,2)</f>
        <v>zaterdag</v>
      </c>
      <c r="P5" s="102"/>
      <c r="Q5" s="54"/>
      <c r="R5" s="56"/>
      <c r="S5" s="24"/>
      <c r="T5" s="24"/>
      <c r="U5" s="24"/>
      <c r="V5" s="24"/>
      <c r="W5" s="24"/>
      <c r="X5" s="24"/>
      <c r="Y5" s="24"/>
      <c r="Z5" s="27"/>
      <c r="AA5" s="19"/>
      <c r="AB5" s="19"/>
      <c r="AC5" s="19"/>
      <c r="AD5" s="19"/>
    </row>
    <row r="6" spans="1:32" ht="15" customHeight="1" outlineLevel="1" x14ac:dyDescent="0.25">
      <c r="A6" s="33" t="s">
        <v>14</v>
      </c>
      <c r="B6" s="69" t="s">
        <v>15</v>
      </c>
      <c r="C6" s="70"/>
      <c r="D6" s="71"/>
      <c r="E6" s="36">
        <v>0</v>
      </c>
      <c r="F6" s="47"/>
      <c r="G6" s="51"/>
      <c r="H6" s="47"/>
      <c r="I6" s="47"/>
      <c r="J6" s="49"/>
      <c r="K6" s="75" t="s">
        <v>16</v>
      </c>
      <c r="L6" s="75"/>
      <c r="M6" s="90"/>
      <c r="N6" s="91"/>
      <c r="O6" s="91"/>
      <c r="P6" s="92"/>
      <c r="Q6" s="54"/>
      <c r="R6" s="57"/>
      <c r="S6" s="24"/>
      <c r="T6" s="24"/>
      <c r="U6" s="24"/>
      <c r="V6" s="24"/>
      <c r="W6" s="24"/>
      <c r="X6" s="24"/>
      <c r="Y6" s="24"/>
      <c r="Z6" s="27"/>
      <c r="AA6" s="19"/>
      <c r="AB6" s="19"/>
      <c r="AC6" s="19"/>
      <c r="AD6" s="19"/>
    </row>
    <row r="7" spans="1:32" ht="15" customHeight="1" outlineLevel="1" x14ac:dyDescent="0.2">
      <c r="A7" s="33" t="s">
        <v>17</v>
      </c>
      <c r="B7" s="69" t="s">
        <v>18</v>
      </c>
      <c r="C7" s="70"/>
      <c r="D7" s="71"/>
      <c r="E7" s="37">
        <f>+F8</f>
        <v>0</v>
      </c>
      <c r="F7" s="38">
        <v>0</v>
      </c>
      <c r="G7" s="52" t="s">
        <v>19</v>
      </c>
      <c r="H7" s="47"/>
      <c r="I7" s="47"/>
      <c r="J7" s="49"/>
      <c r="K7" s="75" t="s">
        <v>20</v>
      </c>
      <c r="L7" s="75"/>
      <c r="M7" s="95"/>
      <c r="N7" s="88"/>
      <c r="O7" s="88"/>
      <c r="P7" s="89"/>
      <c r="Q7" s="54"/>
      <c r="S7" s="24"/>
      <c r="T7" s="24"/>
      <c r="U7" s="24"/>
      <c r="V7" s="24"/>
      <c r="W7" s="24"/>
      <c r="X7" s="24"/>
      <c r="Y7" s="24"/>
      <c r="Z7" s="27"/>
      <c r="AA7" s="19"/>
      <c r="AB7" s="19"/>
      <c r="AC7" s="19"/>
      <c r="AD7" s="19"/>
    </row>
    <row r="8" spans="1:32" ht="15" customHeight="1" outlineLevel="1" x14ac:dyDescent="0.2">
      <c r="A8" s="33" t="e">
        <f>VLOOKUP($E$1,bewerkingen!$A:$E,4,FALSE)</f>
        <v>#N/A</v>
      </c>
      <c r="B8" s="69" t="s">
        <v>21</v>
      </c>
      <c r="C8" s="70"/>
      <c r="D8" s="71"/>
      <c r="E8" s="38"/>
      <c r="F8" s="37">
        <f>SUM(I14:I70)+0.1*_xlfn.SINGLE(SUM(M14:M70))</f>
        <v>0</v>
      </c>
      <c r="G8" s="50" t="s">
        <v>22</v>
      </c>
      <c r="H8" s="39">
        <f>_xlfn.SINGLE(IFERROR(+E8/F8,0))</f>
        <v>0</v>
      </c>
      <c r="I8" s="47"/>
      <c r="J8" s="49"/>
      <c r="K8" s="75" t="s">
        <v>23</v>
      </c>
      <c r="L8" s="75"/>
      <c r="M8" s="40">
        <v>7</v>
      </c>
      <c r="N8" s="41"/>
      <c r="O8" s="93">
        <f>VLOOKUP(M8,verkoper!B2:D8,2,FALSE)</f>
        <v>2118804</v>
      </c>
      <c r="P8" s="94"/>
      <c r="Q8" s="59" t="e">
        <f>VLOOKUP(+M8,verkoper!B2:D6,3,FALSE)</f>
        <v>#N/A</v>
      </c>
      <c r="S8" s="24"/>
      <c r="T8" s="24"/>
      <c r="U8" s="24"/>
      <c r="V8" s="24"/>
      <c r="W8" s="24"/>
      <c r="X8" s="24"/>
      <c r="Y8" s="24"/>
      <c r="Z8" s="27"/>
      <c r="AA8" s="19"/>
      <c r="AB8" s="19"/>
      <c r="AC8" s="19"/>
      <c r="AD8" s="19"/>
    </row>
    <row r="9" spans="1:32" ht="15" customHeight="1" x14ac:dyDescent="0.2">
      <c r="A9" s="33"/>
      <c r="B9" s="69" t="s">
        <v>24</v>
      </c>
      <c r="C9" s="70"/>
      <c r="D9" s="71"/>
      <c r="E9" s="46" t="e">
        <f>IF(VLOOKUP(E2,bewerkingen!A2:G14,7,FALSE)="Ja","Ja",VLOOKUP(E1,bewerkingen!A2:G14,7,FALSE))</f>
        <v>#N/A</v>
      </c>
      <c r="F9" s="50"/>
      <c r="G9" s="50"/>
      <c r="H9" s="47"/>
      <c r="I9" s="47"/>
      <c r="J9" s="49"/>
      <c r="K9" s="75" t="s">
        <v>25</v>
      </c>
      <c r="L9" s="75"/>
      <c r="M9" s="80" t="s">
        <v>26</v>
      </c>
      <c r="N9" s="81"/>
      <c r="O9" s="81"/>
      <c r="P9" s="82"/>
      <c r="Q9" s="54"/>
      <c r="S9" s="24"/>
      <c r="T9" s="24"/>
      <c r="U9" s="24"/>
      <c r="V9" s="24"/>
      <c r="W9" s="24"/>
      <c r="X9" s="24"/>
      <c r="Y9" s="24"/>
      <c r="Z9" s="24"/>
      <c r="AA9" s="19"/>
      <c r="AB9" s="19"/>
      <c r="AC9" s="19"/>
      <c r="AD9" s="19"/>
      <c r="AE9" s="19"/>
    </row>
    <row r="10" spans="1:32" ht="15" customHeight="1" x14ac:dyDescent="0.2">
      <c r="A10" s="60">
        <f>IFERROR(VLOOKUP(A1,bewerkingen!B:D,3,FALSE),0)</f>
        <v>0</v>
      </c>
      <c r="B10" s="69" t="s">
        <v>27</v>
      </c>
      <c r="C10" s="70"/>
      <c r="D10" s="71"/>
      <c r="E10" s="50"/>
      <c r="F10" s="50"/>
      <c r="G10" s="50"/>
      <c r="H10" s="47"/>
      <c r="I10" s="47"/>
      <c r="J10" s="49"/>
      <c r="K10" s="75" t="s">
        <v>28</v>
      </c>
      <c r="L10" s="75"/>
      <c r="M10" s="76" t="str">
        <f>CONCATENATE(M2,"-",M6,)</f>
        <v>-</v>
      </c>
      <c r="N10" s="77"/>
      <c r="O10" s="77"/>
      <c r="P10" s="78"/>
      <c r="Q10" s="55"/>
      <c r="R10" s="55"/>
      <c r="S10" s="24"/>
      <c r="T10" s="24"/>
      <c r="U10" s="24"/>
      <c r="V10" s="24"/>
      <c r="W10" s="24"/>
      <c r="X10" s="24"/>
      <c r="Y10" s="24"/>
      <c r="Z10" s="24"/>
      <c r="AA10" s="19"/>
      <c r="AB10" s="19"/>
      <c r="AC10" s="19"/>
      <c r="AD10" s="19"/>
      <c r="AE10" s="19"/>
    </row>
    <row r="11" spans="1:32" x14ac:dyDescent="0.2">
      <c r="B11" s="54"/>
      <c r="C11" s="54"/>
      <c r="D11" s="54"/>
      <c r="E11" s="54"/>
      <c r="F11" s="54"/>
      <c r="G11" s="54"/>
      <c r="H11" s="54"/>
      <c r="I11" s="54"/>
      <c r="J11" s="54"/>
      <c r="K11" s="48"/>
      <c r="L11" s="54"/>
      <c r="M11" s="54"/>
      <c r="N11" s="54"/>
      <c r="O11" s="54"/>
      <c r="P11" s="54"/>
      <c r="Q11" s="54"/>
      <c r="S11" s="24"/>
      <c r="T11" s="24"/>
      <c r="U11" s="24"/>
      <c r="V11" s="24"/>
      <c r="W11" s="24"/>
      <c r="X11" s="24"/>
      <c r="Y11" s="24"/>
      <c r="Z11" s="24"/>
      <c r="AA11" s="24"/>
      <c r="AB11" s="27"/>
      <c r="AC11" s="27"/>
      <c r="AD11" s="27"/>
      <c r="AE11" s="19"/>
      <c r="AF11" s="19"/>
    </row>
    <row r="12" spans="1:32" ht="15" customHeight="1" x14ac:dyDescent="0.2">
      <c r="B12" s="66" t="s">
        <v>29</v>
      </c>
      <c r="C12" s="67"/>
      <c r="D12" s="67"/>
      <c r="E12" s="67"/>
      <c r="F12" s="67"/>
      <c r="G12" s="67"/>
      <c r="H12" s="67"/>
      <c r="I12" s="67"/>
      <c r="J12" s="68"/>
      <c r="K12" s="48"/>
      <c r="L12" s="66" t="s">
        <v>30</v>
      </c>
      <c r="M12" s="67"/>
      <c r="N12" s="67"/>
      <c r="O12" s="67"/>
      <c r="P12" s="67"/>
      <c r="Q12" s="68"/>
      <c r="S12" s="24"/>
      <c r="T12" s="24"/>
      <c r="U12" s="24"/>
      <c r="V12" s="24"/>
      <c r="W12" s="24"/>
      <c r="X12" s="24"/>
      <c r="Y12" s="24"/>
      <c r="Z12" s="24"/>
      <c r="AA12" s="24"/>
      <c r="AB12" s="17"/>
      <c r="AC12" s="17"/>
      <c r="AD12" s="17"/>
      <c r="AE12" s="17"/>
    </row>
    <row r="13" spans="1:32" s="20" customFormat="1" ht="13.5" customHeight="1" thickBot="1" x14ac:dyDescent="0.25">
      <c r="B13" s="29" t="s">
        <v>31</v>
      </c>
      <c r="C13" s="29" t="s">
        <v>32</v>
      </c>
      <c r="D13" s="26" t="s">
        <v>33</v>
      </c>
      <c r="E13" s="29" t="s">
        <v>34</v>
      </c>
      <c r="F13" s="29" t="s">
        <v>35</v>
      </c>
      <c r="G13" s="29" t="s">
        <v>36</v>
      </c>
      <c r="H13" s="32" t="s">
        <v>37</v>
      </c>
      <c r="I13" s="32" t="s">
        <v>38</v>
      </c>
      <c r="J13" s="61" t="s">
        <v>39</v>
      </c>
      <c r="K13" s="48"/>
      <c r="L13" s="26" t="s">
        <v>31</v>
      </c>
      <c r="M13" s="26" t="s">
        <v>32</v>
      </c>
      <c r="N13" s="26" t="s">
        <v>33</v>
      </c>
      <c r="O13" s="26"/>
      <c r="P13" s="26"/>
      <c r="Q13" s="61" t="s">
        <v>39</v>
      </c>
      <c r="R13" s="58"/>
      <c r="S13" s="28"/>
      <c r="T13" s="28"/>
      <c r="U13" s="28"/>
      <c r="V13" s="28"/>
      <c r="W13" s="28"/>
      <c r="X13" s="28"/>
      <c r="Y13" s="28"/>
      <c r="Z13" s="28"/>
      <c r="AA13" s="28"/>
      <c r="AB13" s="21"/>
      <c r="AC13" s="21"/>
      <c r="AD13" s="21"/>
      <c r="AE13" s="21"/>
    </row>
    <row r="14" spans="1:32" ht="15" customHeight="1" x14ac:dyDescent="0.2">
      <c r="B14" s="12"/>
      <c r="C14" s="14"/>
      <c r="D14" s="25"/>
      <c r="E14" s="14"/>
      <c r="F14" s="14"/>
      <c r="G14" s="14"/>
      <c r="H14" s="31">
        <f t="shared" ref="H14:H24" si="0">_xlfn.SINGLE(IF(C14=0,0,(+E14*F14)/1000000*G14))</f>
        <v>0</v>
      </c>
      <c r="I14" s="30" t="str">
        <f t="shared" ref="I14:I57" si="1">IF(H14=0,"",IF(H14&lt;0.17,"ONDERDEEL",+H14*C14))</f>
        <v/>
      </c>
      <c r="J14" s="60">
        <f>IF(ISBLANK(B14)=TRUE,0,IF(B14=1,VLOOKUP($E$1,bewerkingen!$A$2:$C$30,2,FALSE),VLOOKUP($E$2,bewerkingen!$A$3:$C$30,2,FALSE)))</f>
        <v>0</v>
      </c>
      <c r="K14" s="48"/>
      <c r="L14" s="12"/>
      <c r="M14" s="12"/>
      <c r="N14" s="72"/>
      <c r="O14" s="73"/>
      <c r="P14" s="74"/>
      <c r="Q14" s="60">
        <f>IF(ISBLANK(L14)=TRUE,0,IF(L14=1,VLOOKUP($E$1,bewerkingen!$A$2:$C$30,3,FALSE),VLOOKUP($E$2,bewerkingen!$A$3:$C$30,3,FALSE)))</f>
        <v>0</v>
      </c>
      <c r="S14" s="24"/>
      <c r="T14" s="24"/>
      <c r="U14" s="24"/>
      <c r="V14" s="24"/>
      <c r="W14" s="24"/>
      <c r="X14" s="24"/>
      <c r="Y14" s="24"/>
      <c r="Z14" s="24"/>
      <c r="AA14" s="24"/>
      <c r="AB14" s="17"/>
      <c r="AC14" s="17"/>
      <c r="AD14" s="17"/>
      <c r="AE14" s="17"/>
    </row>
    <row r="15" spans="1:32" ht="15" customHeight="1" x14ac:dyDescent="0.2">
      <c r="B15" s="12"/>
      <c r="C15" s="14"/>
      <c r="D15" s="25"/>
      <c r="E15" s="14"/>
      <c r="F15" s="14"/>
      <c r="G15" s="14"/>
      <c r="H15" s="31">
        <f t="shared" si="0"/>
        <v>0</v>
      </c>
      <c r="I15" s="31" t="str">
        <f t="shared" si="1"/>
        <v/>
      </c>
      <c r="J15" s="60">
        <f>IF(ISBLANK(B15)=TRUE,0,IF(B15=1,VLOOKUP($E$1,bewerkingen!$A$2:$C$30,2,FALSE),VLOOKUP($E$2,bewerkingen!$A$3:$C$30,2,FALSE)))</f>
        <v>0</v>
      </c>
      <c r="K15" s="48"/>
      <c r="L15" s="12"/>
      <c r="M15" s="12"/>
      <c r="N15" s="63"/>
      <c r="O15" s="64"/>
      <c r="P15" s="65"/>
      <c r="Q15" s="60">
        <f>IF(ISBLANK(L15)=TRUE,0,IF(L15=1,VLOOKUP($E$1,bewerkingen!$A$2:$C$30,3,FALSE),VLOOKUP($E$2,bewerkingen!$A$3:$C$30,3,FALSE)))</f>
        <v>0</v>
      </c>
      <c r="S15" s="24"/>
      <c r="T15" s="24"/>
      <c r="U15" s="24"/>
      <c r="V15" s="24"/>
      <c r="W15" s="24"/>
      <c r="X15" s="24"/>
      <c r="Y15" s="24"/>
      <c r="Z15" s="24"/>
      <c r="AA15" s="24"/>
      <c r="AB15" s="17"/>
      <c r="AC15" s="17"/>
      <c r="AD15" s="17"/>
      <c r="AE15" s="17"/>
    </row>
    <row r="16" spans="1:32" x14ac:dyDescent="0.2">
      <c r="B16" s="12"/>
      <c r="C16" s="14"/>
      <c r="D16" s="25"/>
      <c r="E16" s="14"/>
      <c r="F16" s="14"/>
      <c r="G16" s="14"/>
      <c r="H16" s="31">
        <f t="shared" si="0"/>
        <v>0</v>
      </c>
      <c r="I16" s="31" t="str">
        <f t="shared" si="1"/>
        <v/>
      </c>
      <c r="J16" s="60">
        <f>IF(ISBLANK(B16)=TRUE,0,IF(B16=1,VLOOKUP($E$1,bewerkingen!$A$2:$C$30,2,FALSE),VLOOKUP($E$2,bewerkingen!$A$3:$C$30,2,FALSE)))</f>
        <v>0</v>
      </c>
      <c r="K16" s="48"/>
      <c r="L16" s="12"/>
      <c r="M16" s="12"/>
      <c r="N16" s="63"/>
      <c r="O16" s="64"/>
      <c r="P16" s="65"/>
      <c r="Q16" s="60">
        <f>IF(ISBLANK(L16)=TRUE,0,IF(L16=1,VLOOKUP($E$1,bewerkingen!$A$2:$C$30,3,FALSE),VLOOKUP($E$2,bewerkingen!$A$3:$C$30,3,FALSE)))</f>
        <v>0</v>
      </c>
      <c r="S16" s="24"/>
      <c r="T16" s="24"/>
      <c r="U16" s="24"/>
      <c r="V16" s="24"/>
      <c r="W16" s="24"/>
      <c r="X16" s="24"/>
      <c r="Y16" s="24"/>
      <c r="Z16" s="24"/>
      <c r="AA16" s="24"/>
      <c r="AB16" s="17"/>
      <c r="AC16" s="17"/>
      <c r="AD16" s="17"/>
      <c r="AE16" s="17"/>
    </row>
    <row r="17" spans="2:31" x14ac:dyDescent="0.2">
      <c r="B17" s="12"/>
      <c r="C17" s="14"/>
      <c r="D17" s="25"/>
      <c r="E17" s="14"/>
      <c r="F17" s="14"/>
      <c r="G17" s="14"/>
      <c r="H17" s="31">
        <f t="shared" si="0"/>
        <v>0</v>
      </c>
      <c r="I17" s="31" t="str">
        <f t="shared" si="1"/>
        <v/>
      </c>
      <c r="J17" s="60">
        <f>IF(ISBLANK(B17)=TRUE,0,IF(B17=1,VLOOKUP($E$1,bewerkingen!$A$2:$C$30,2,FALSE),VLOOKUP($E$2,bewerkingen!$A$3:$C$30,2,FALSE)))</f>
        <v>0</v>
      </c>
      <c r="K17" s="48"/>
      <c r="L17" s="12"/>
      <c r="M17" s="12"/>
      <c r="N17" s="63"/>
      <c r="O17" s="64"/>
      <c r="P17" s="65"/>
      <c r="Q17" s="60">
        <f>IF(ISBLANK(L17)=TRUE,0,IF(L17=1,VLOOKUP($E$1,bewerkingen!$A$2:$C$30,3,FALSE),VLOOKUP($E$2,bewerkingen!$A$3:$C$30,3,FALSE)))</f>
        <v>0</v>
      </c>
      <c r="S17" s="24"/>
      <c r="T17" s="24"/>
      <c r="U17" s="24"/>
      <c r="V17" s="24"/>
      <c r="W17" s="24"/>
      <c r="X17" s="24"/>
      <c r="Y17" s="24"/>
      <c r="Z17" s="24"/>
      <c r="AA17" s="24"/>
      <c r="AB17" s="17"/>
      <c r="AC17" s="17"/>
      <c r="AD17" s="17"/>
      <c r="AE17" s="17"/>
    </row>
    <row r="18" spans="2:31" x14ac:dyDescent="0.2">
      <c r="B18" s="12"/>
      <c r="C18" s="14"/>
      <c r="D18" s="25"/>
      <c r="E18" s="14"/>
      <c r="F18" s="14"/>
      <c r="G18" s="14"/>
      <c r="H18" s="31">
        <f t="shared" si="0"/>
        <v>0</v>
      </c>
      <c r="I18" s="31" t="str">
        <f t="shared" si="1"/>
        <v/>
      </c>
      <c r="J18" s="60">
        <f>IF(ISBLANK(B18)=TRUE,0,IF(B18=1,VLOOKUP($E$1,bewerkingen!$A$2:$C$30,2,FALSE),VLOOKUP($E$2,bewerkingen!$A$3:$C$30,2,FALSE)))</f>
        <v>0</v>
      </c>
      <c r="K18" s="48"/>
      <c r="L18" s="12"/>
      <c r="M18" s="12"/>
      <c r="N18" s="63"/>
      <c r="O18" s="64"/>
      <c r="P18" s="65"/>
      <c r="Q18" s="60">
        <f>IF(ISBLANK(L18)=TRUE,0,IF(L18=1,VLOOKUP($E$1,bewerkingen!$A$2:$C$30,3,FALSE),VLOOKUP($E$2,bewerkingen!$A$3:$C$30,3,FALSE)))</f>
        <v>0</v>
      </c>
      <c r="S18" s="24"/>
      <c r="T18" s="24"/>
      <c r="U18" s="24"/>
      <c r="V18" s="24"/>
      <c r="W18" s="24"/>
      <c r="X18" s="24"/>
      <c r="Y18" s="24"/>
      <c r="Z18" s="24"/>
      <c r="AA18" s="24"/>
      <c r="AB18" s="17"/>
      <c r="AC18" s="17"/>
      <c r="AD18" s="17"/>
      <c r="AE18" s="17"/>
    </row>
    <row r="19" spans="2:31" x14ac:dyDescent="0.2">
      <c r="B19" s="12"/>
      <c r="C19" s="14"/>
      <c r="D19" s="25"/>
      <c r="E19" s="14"/>
      <c r="F19" s="14"/>
      <c r="G19" s="14"/>
      <c r="H19" s="31">
        <f t="shared" si="0"/>
        <v>0</v>
      </c>
      <c r="I19" s="31" t="str">
        <f t="shared" si="1"/>
        <v/>
      </c>
      <c r="J19" s="60">
        <f>IF(ISBLANK(B19)=TRUE,0,IF(B19=1,VLOOKUP($E$1,bewerkingen!$A$2:$C$30,2,FALSE),VLOOKUP($E$2,bewerkingen!$A$3:$C$30,2,FALSE)))</f>
        <v>0</v>
      </c>
      <c r="K19" s="48"/>
      <c r="L19" s="12"/>
      <c r="M19" s="12"/>
      <c r="N19" s="63"/>
      <c r="O19" s="64"/>
      <c r="P19" s="65"/>
      <c r="Q19" s="60">
        <f>IF(ISBLANK(L19)=TRUE,0,IF(L19=1,VLOOKUP($E$1,bewerkingen!$A$2:$C$30,3,FALSE),VLOOKUP($E$2,bewerkingen!$A$3:$C$30,3,FALSE)))</f>
        <v>0</v>
      </c>
      <c r="S19" s="24"/>
      <c r="T19" s="24"/>
      <c r="U19" s="24"/>
      <c r="V19" s="24"/>
      <c r="W19" s="24"/>
      <c r="X19" s="24"/>
      <c r="Y19" s="24"/>
      <c r="Z19" s="24"/>
      <c r="AA19" s="24"/>
      <c r="AB19" s="17"/>
      <c r="AC19" s="17"/>
      <c r="AD19" s="17"/>
      <c r="AE19" s="17"/>
    </row>
    <row r="20" spans="2:31" x14ac:dyDescent="0.2">
      <c r="B20" s="12"/>
      <c r="C20" s="14"/>
      <c r="D20" s="25"/>
      <c r="E20" s="14"/>
      <c r="F20" s="14"/>
      <c r="G20" s="14"/>
      <c r="H20" s="31">
        <f t="shared" si="0"/>
        <v>0</v>
      </c>
      <c r="I20" s="31" t="str">
        <f t="shared" si="1"/>
        <v/>
      </c>
      <c r="J20" s="60">
        <f>IF(ISBLANK(B20)=TRUE,0,IF(B20=1,VLOOKUP($E$1,bewerkingen!$A$2:$C$30,2,FALSE),VLOOKUP($E$2,bewerkingen!$A$3:$C$30,2,FALSE)))</f>
        <v>0</v>
      </c>
      <c r="K20" s="48"/>
      <c r="L20" s="12"/>
      <c r="M20" s="12"/>
      <c r="N20" s="63"/>
      <c r="O20" s="64"/>
      <c r="P20" s="65"/>
      <c r="Q20" s="60">
        <f>IF(ISBLANK(L20)=TRUE,0,IF(L20=1,VLOOKUP($E$1,bewerkingen!$A$2:$C$30,3,FALSE),VLOOKUP($E$2,bewerkingen!$A$3:$C$30,3,FALSE)))</f>
        <v>0</v>
      </c>
      <c r="S20" s="24"/>
      <c r="T20" s="24"/>
      <c r="U20" s="24"/>
      <c r="V20" s="24"/>
      <c r="W20" s="24"/>
      <c r="X20" s="24"/>
      <c r="Y20" s="24"/>
      <c r="Z20" s="24"/>
      <c r="AA20" s="24"/>
      <c r="AB20" s="17"/>
      <c r="AC20" s="17"/>
      <c r="AD20" s="17"/>
      <c r="AE20" s="17"/>
    </row>
    <row r="21" spans="2:31" x14ac:dyDescent="0.2">
      <c r="B21" s="12"/>
      <c r="C21" s="12"/>
      <c r="D21" s="13"/>
      <c r="E21" s="14"/>
      <c r="F21" s="14"/>
      <c r="G21" s="14"/>
      <c r="H21" s="31">
        <f t="shared" si="0"/>
        <v>0</v>
      </c>
      <c r="I21" s="31" t="str">
        <f t="shared" si="1"/>
        <v/>
      </c>
      <c r="J21" s="60">
        <f>IF(ISBLANK(B21)=TRUE,0,IF(B21=1,VLOOKUP($E$1,bewerkingen!$A$2:$C$30,2,FALSE),VLOOKUP($E$2,bewerkingen!$A$3:$C$30,2,FALSE)))</f>
        <v>0</v>
      </c>
      <c r="K21" s="48"/>
      <c r="L21" s="12"/>
      <c r="M21" s="12"/>
      <c r="N21" s="63"/>
      <c r="O21" s="64"/>
      <c r="P21" s="65"/>
      <c r="Q21" s="60">
        <f>IF(ISBLANK(L21)=TRUE,0,IF(L21=1,VLOOKUP($E$1,bewerkingen!$A$2:$C$30,3,FALSE),VLOOKUP($E$2,bewerkingen!$A$3:$C$30,3,FALSE)))</f>
        <v>0</v>
      </c>
      <c r="S21" s="24"/>
      <c r="T21" s="24"/>
      <c r="U21" s="24"/>
      <c r="V21" s="24"/>
      <c r="W21" s="24"/>
      <c r="X21" s="24"/>
      <c r="Y21" s="24"/>
      <c r="Z21" s="24"/>
      <c r="AA21" s="24"/>
      <c r="AB21" s="17"/>
      <c r="AC21" s="17"/>
      <c r="AD21" s="17"/>
      <c r="AE21" s="17"/>
    </row>
    <row r="22" spans="2:31" x14ac:dyDescent="0.2">
      <c r="B22" s="12"/>
      <c r="C22" s="12"/>
      <c r="D22" s="13"/>
      <c r="E22" s="14"/>
      <c r="F22" s="14"/>
      <c r="G22" s="14"/>
      <c r="H22" s="31">
        <f t="shared" si="0"/>
        <v>0</v>
      </c>
      <c r="I22" s="31" t="str">
        <f t="shared" si="1"/>
        <v/>
      </c>
      <c r="J22" s="60">
        <f>IF(ISBLANK(B22)=TRUE,0,IF(B22=1,VLOOKUP($E$1,bewerkingen!$A$2:$C$30,2,FALSE),VLOOKUP($E$2,bewerkingen!$A$3:$C$30,2,FALSE)))</f>
        <v>0</v>
      </c>
      <c r="K22" s="48"/>
      <c r="L22" s="12"/>
      <c r="M22" s="12"/>
      <c r="N22" s="63"/>
      <c r="O22" s="64"/>
      <c r="P22" s="65"/>
      <c r="Q22" s="60">
        <f>IF(ISBLANK(L22)=TRUE,0,IF(L22=1,VLOOKUP($E$1,bewerkingen!$A$2:$C$30,3,FALSE),VLOOKUP($E$2,bewerkingen!$A$3:$C$30,3,FALSE)))</f>
        <v>0</v>
      </c>
      <c r="S22" s="24"/>
      <c r="T22" s="24"/>
      <c r="U22" s="24"/>
      <c r="V22" s="24"/>
      <c r="W22" s="24"/>
      <c r="X22" s="24"/>
      <c r="Y22" s="24"/>
      <c r="Z22" s="24"/>
      <c r="AA22" s="24"/>
      <c r="AB22" s="17"/>
      <c r="AC22" s="17"/>
      <c r="AD22" s="17"/>
      <c r="AE22" s="17"/>
    </row>
    <row r="23" spans="2:31" x14ac:dyDescent="0.2">
      <c r="B23" s="12"/>
      <c r="C23" s="12"/>
      <c r="D23" s="13"/>
      <c r="E23" s="14"/>
      <c r="F23" s="14"/>
      <c r="G23" s="14"/>
      <c r="H23" s="31">
        <f t="shared" si="0"/>
        <v>0</v>
      </c>
      <c r="I23" s="31" t="str">
        <f t="shared" si="1"/>
        <v/>
      </c>
      <c r="J23" s="60">
        <f>IF(ISBLANK(B23)=TRUE,0,IF(B23=1,VLOOKUP($E$1,bewerkingen!$A$2:$C$30,2,FALSE),VLOOKUP($E$2,bewerkingen!$A$3:$C$30,2,FALSE)))</f>
        <v>0</v>
      </c>
      <c r="K23" s="48"/>
      <c r="L23" s="12"/>
      <c r="M23" s="12"/>
      <c r="N23" s="63"/>
      <c r="O23" s="64"/>
      <c r="P23" s="65"/>
      <c r="Q23" s="60">
        <f>IF(ISBLANK(L23)=TRUE,0,IF(L23=1,VLOOKUP($E$1,bewerkingen!$A$2:$C$30,3,FALSE),VLOOKUP($E$2,bewerkingen!$A$3:$C$30,3,FALSE)))</f>
        <v>0</v>
      </c>
      <c r="S23" s="24"/>
      <c r="T23" s="24"/>
      <c r="U23" s="24"/>
      <c r="V23" s="24"/>
      <c r="W23" s="24"/>
      <c r="X23" s="24"/>
      <c r="Y23" s="24"/>
      <c r="Z23" s="24"/>
      <c r="AA23" s="24"/>
      <c r="AB23" s="17"/>
      <c r="AC23" s="17"/>
      <c r="AD23" s="17"/>
      <c r="AE23" s="17"/>
    </row>
    <row r="24" spans="2:31" x14ac:dyDescent="0.2">
      <c r="B24" s="12"/>
      <c r="C24" s="12"/>
      <c r="D24" s="13"/>
      <c r="E24" s="14"/>
      <c r="F24" s="14"/>
      <c r="G24" s="14"/>
      <c r="H24" s="31">
        <f t="shared" si="0"/>
        <v>0</v>
      </c>
      <c r="I24" s="31" t="str">
        <f t="shared" si="1"/>
        <v/>
      </c>
      <c r="J24" s="60">
        <f>IF(ISBLANK(B24)=TRUE,0,IF(B24=1,VLOOKUP($E$1,bewerkingen!$A$2:$C$30,2,FALSE),VLOOKUP($E$2,bewerkingen!$A$3:$C$30,2,FALSE)))</f>
        <v>0</v>
      </c>
      <c r="K24" s="48"/>
      <c r="L24" s="12"/>
      <c r="M24" s="12"/>
      <c r="N24" s="63"/>
      <c r="O24" s="64"/>
      <c r="P24" s="65"/>
      <c r="Q24" s="60">
        <f>IF(ISBLANK(L24)=TRUE,0,IF(L24=1,VLOOKUP($E$1,bewerkingen!$A$2:$C$30,3,FALSE),VLOOKUP($E$2,bewerkingen!$A$3:$C$30,3,FALSE)))</f>
        <v>0</v>
      </c>
      <c r="S24" s="24"/>
      <c r="T24" s="24"/>
      <c r="U24" s="24"/>
      <c r="V24" s="24"/>
      <c r="W24" s="24"/>
      <c r="X24" s="24"/>
      <c r="Y24" s="24"/>
      <c r="Z24" s="24"/>
      <c r="AA24" s="24"/>
      <c r="AB24" s="17"/>
      <c r="AC24" s="17"/>
      <c r="AD24" s="17"/>
      <c r="AE24" s="17"/>
    </row>
    <row r="25" spans="2:31" x14ac:dyDescent="0.2">
      <c r="B25" s="12"/>
      <c r="C25" s="12"/>
      <c r="D25" s="13"/>
      <c r="E25" s="14"/>
      <c r="F25" s="14"/>
      <c r="G25" s="14"/>
      <c r="H25" s="31">
        <f t="shared" ref="H25:H70" si="2">_xlfn.SINGLE(IF(C25=0,0,(+E25*F25)/1000000*G25))</f>
        <v>0</v>
      </c>
      <c r="I25" s="31" t="str">
        <f t="shared" si="1"/>
        <v/>
      </c>
      <c r="J25" s="60">
        <f>IF(ISBLANK(B25)=TRUE,0,IF(B25=1,VLOOKUP($E$1,bewerkingen!$A$2:$C$30,2,FALSE),VLOOKUP($E$2,bewerkingen!$A$3:$C$30,2,FALSE)))</f>
        <v>0</v>
      </c>
      <c r="K25" s="48"/>
      <c r="L25" s="12"/>
      <c r="M25" s="12"/>
      <c r="N25" s="63"/>
      <c r="O25" s="64"/>
      <c r="P25" s="65"/>
      <c r="Q25" s="60">
        <f>IF(ISBLANK(L25)=TRUE,0,IF(L25=1,VLOOKUP($E$1,bewerkingen!$A$2:$C$30,3,FALSE),VLOOKUP($E$2,bewerkingen!$A$3:$C$30,3,FALSE)))</f>
        <v>0</v>
      </c>
      <c r="S25" s="24"/>
      <c r="T25" s="24"/>
      <c r="U25" s="24"/>
      <c r="V25" s="24"/>
      <c r="W25" s="24"/>
      <c r="X25" s="24"/>
      <c r="Y25" s="24"/>
      <c r="Z25" s="24"/>
      <c r="AA25" s="24"/>
      <c r="AB25" s="17"/>
      <c r="AC25" s="17"/>
      <c r="AD25" s="17"/>
      <c r="AE25" s="17"/>
    </row>
    <row r="26" spans="2:31" x14ac:dyDescent="0.2">
      <c r="B26" s="12"/>
      <c r="C26" s="12"/>
      <c r="D26" s="13"/>
      <c r="E26" s="14"/>
      <c r="F26" s="14"/>
      <c r="G26" s="14"/>
      <c r="H26" s="31">
        <f t="shared" si="2"/>
        <v>0</v>
      </c>
      <c r="I26" s="31" t="str">
        <f t="shared" si="1"/>
        <v/>
      </c>
      <c r="J26" s="60">
        <f>IF(ISBLANK(B26)=TRUE,0,IF(B26=1,VLOOKUP($E$1,bewerkingen!$A$2:$C$30,2,FALSE),VLOOKUP($E$2,bewerkingen!$A$3:$C$30,2,FALSE)))</f>
        <v>0</v>
      </c>
      <c r="K26" s="48"/>
      <c r="L26" s="12"/>
      <c r="M26" s="12"/>
      <c r="N26" s="63"/>
      <c r="O26" s="64"/>
      <c r="P26" s="65"/>
      <c r="Q26" s="60">
        <f>IF(ISBLANK(L26)=TRUE,0,IF(L26=1,VLOOKUP($E$1,bewerkingen!$A$2:$C$30,3,FALSE),VLOOKUP($E$2,bewerkingen!$A$3:$C$30,3,FALSE)))</f>
        <v>0</v>
      </c>
      <c r="S26" s="24"/>
      <c r="T26" s="24"/>
      <c r="U26" s="24"/>
      <c r="V26" s="24"/>
      <c r="W26" s="24"/>
      <c r="X26" s="24"/>
      <c r="Y26" s="24"/>
      <c r="Z26" s="24"/>
      <c r="AA26" s="24"/>
      <c r="AB26" s="17"/>
      <c r="AC26" s="17"/>
      <c r="AD26" s="17"/>
      <c r="AE26" s="17"/>
    </row>
    <row r="27" spans="2:31" x14ac:dyDescent="0.2">
      <c r="B27" s="12"/>
      <c r="C27" s="12"/>
      <c r="D27" s="13"/>
      <c r="E27" s="14"/>
      <c r="F27" s="14"/>
      <c r="G27" s="14"/>
      <c r="H27" s="31">
        <f t="shared" si="2"/>
        <v>0</v>
      </c>
      <c r="I27" s="31" t="str">
        <f t="shared" si="1"/>
        <v/>
      </c>
      <c r="J27" s="60">
        <f>IF(ISBLANK(B27)=TRUE,0,IF(B27=1,VLOOKUP($E$1,bewerkingen!$A$2:$C$30,2,FALSE),VLOOKUP($E$2,bewerkingen!$A$3:$C$30,2,FALSE)))</f>
        <v>0</v>
      </c>
      <c r="K27" s="48"/>
      <c r="L27" s="12"/>
      <c r="M27" s="12"/>
      <c r="N27" s="63"/>
      <c r="O27" s="64"/>
      <c r="P27" s="65"/>
      <c r="Q27" s="60">
        <f>IF(ISBLANK(L27)=TRUE,0,IF(L27=1,VLOOKUP($E$1,bewerkingen!$A$2:$C$30,3,FALSE),VLOOKUP($E$2,bewerkingen!$A$3:$C$30,3,FALSE)))</f>
        <v>0</v>
      </c>
      <c r="S27" s="24"/>
      <c r="T27" s="24"/>
      <c r="U27" s="24"/>
      <c r="V27" s="24"/>
      <c r="W27" s="24"/>
      <c r="X27" s="24"/>
      <c r="Y27" s="24"/>
      <c r="Z27" s="24"/>
      <c r="AA27" s="24"/>
      <c r="AB27" s="17"/>
      <c r="AC27" s="17"/>
      <c r="AD27" s="17"/>
      <c r="AE27" s="17"/>
    </row>
    <row r="28" spans="2:31" x14ac:dyDescent="0.2">
      <c r="B28" s="12"/>
      <c r="C28" s="12"/>
      <c r="D28" s="13"/>
      <c r="E28" s="14"/>
      <c r="F28" s="14"/>
      <c r="G28" s="14"/>
      <c r="H28" s="31">
        <f t="shared" si="2"/>
        <v>0</v>
      </c>
      <c r="I28" s="31" t="str">
        <f t="shared" si="1"/>
        <v/>
      </c>
      <c r="J28" s="60">
        <f>IF(ISBLANK(B28)=TRUE,0,IF(B28=1,VLOOKUP($E$1,bewerkingen!$A$2:$C$30,2,FALSE),VLOOKUP($E$2,bewerkingen!$A$3:$C$30,2,FALSE)))</f>
        <v>0</v>
      </c>
      <c r="K28" s="48"/>
      <c r="L28" s="12"/>
      <c r="M28" s="12"/>
      <c r="N28" s="63"/>
      <c r="O28" s="64"/>
      <c r="P28" s="65"/>
      <c r="Q28" s="60">
        <f>IF(ISBLANK(L28)=TRUE,0,IF(L28=1,VLOOKUP($E$1,bewerkingen!$A$2:$C$30,3,FALSE),VLOOKUP($E$2,bewerkingen!$A$3:$C$30,3,FALSE)))</f>
        <v>0</v>
      </c>
      <c r="S28" s="24"/>
      <c r="T28" s="24"/>
      <c r="U28" s="24"/>
      <c r="V28" s="24"/>
      <c r="W28" s="24"/>
      <c r="X28" s="24"/>
      <c r="Y28" s="24"/>
      <c r="Z28" s="24"/>
      <c r="AA28" s="24"/>
      <c r="AB28" s="17"/>
      <c r="AC28" s="17"/>
      <c r="AD28" s="17"/>
      <c r="AE28" s="17"/>
    </row>
    <row r="29" spans="2:31" x14ac:dyDescent="0.2">
      <c r="B29" s="12"/>
      <c r="C29" s="12"/>
      <c r="D29" s="13"/>
      <c r="E29" s="14"/>
      <c r="F29" s="14"/>
      <c r="G29" s="14"/>
      <c r="H29" s="31">
        <f t="shared" si="2"/>
        <v>0</v>
      </c>
      <c r="I29" s="31" t="str">
        <f t="shared" si="1"/>
        <v/>
      </c>
      <c r="J29" s="60">
        <f>IF(ISBLANK(B29)=TRUE,0,IF(B29=1,VLOOKUP($E$1,bewerkingen!$A$2:$C$30,2,FALSE),VLOOKUP($E$2,bewerkingen!$A$3:$C$30,2,FALSE)))</f>
        <v>0</v>
      </c>
      <c r="K29" s="48"/>
      <c r="L29" s="12"/>
      <c r="M29" s="12"/>
      <c r="N29" s="63"/>
      <c r="O29" s="64"/>
      <c r="P29" s="65"/>
      <c r="Q29" s="60">
        <f>IF(ISBLANK(L29)=TRUE,0,IF(L29=1,VLOOKUP($E$1,bewerkingen!$A$2:$C$30,3,FALSE),VLOOKUP($E$2,bewerkingen!$A$3:$C$30,3,FALSE)))</f>
        <v>0</v>
      </c>
      <c r="S29" s="24"/>
      <c r="T29" s="24"/>
      <c r="U29" s="24"/>
      <c r="V29" s="24"/>
      <c r="W29" s="24"/>
      <c r="X29" s="24"/>
      <c r="Y29" s="24"/>
      <c r="Z29" s="24"/>
      <c r="AA29" s="24"/>
      <c r="AB29" s="17"/>
      <c r="AC29" s="17"/>
      <c r="AD29" s="17"/>
      <c r="AE29" s="17"/>
    </row>
    <row r="30" spans="2:31" x14ac:dyDescent="0.2">
      <c r="B30" s="12"/>
      <c r="C30" s="12"/>
      <c r="D30" s="13"/>
      <c r="E30" s="14"/>
      <c r="F30" s="14"/>
      <c r="G30" s="14"/>
      <c r="H30" s="31">
        <f t="shared" si="2"/>
        <v>0</v>
      </c>
      <c r="I30" s="31" t="str">
        <f t="shared" si="1"/>
        <v/>
      </c>
      <c r="J30" s="60">
        <f>IF(ISBLANK(B30)=TRUE,0,IF(B30=1,VLOOKUP($E$1,bewerkingen!$A$2:$C$30,2,FALSE),VLOOKUP($E$2,bewerkingen!$A$3:$C$30,2,FALSE)))</f>
        <v>0</v>
      </c>
      <c r="K30" s="48"/>
      <c r="L30" s="12"/>
      <c r="M30" s="12"/>
      <c r="N30" s="63"/>
      <c r="O30" s="64"/>
      <c r="P30" s="65"/>
      <c r="Q30" s="60">
        <f>IF(ISBLANK(L30)=TRUE,0,IF(L30=1,VLOOKUP($E$1,bewerkingen!$A$2:$C$30,3,FALSE),VLOOKUP($E$2,bewerkingen!$A$3:$C$30,3,FALSE)))</f>
        <v>0</v>
      </c>
      <c r="S30" s="24"/>
      <c r="T30" s="24"/>
      <c r="U30" s="24"/>
      <c r="V30" s="24"/>
      <c r="W30" s="24"/>
      <c r="X30" s="24"/>
      <c r="Y30" s="24"/>
      <c r="Z30" s="24"/>
      <c r="AA30" s="24"/>
      <c r="AB30" s="17"/>
      <c r="AC30" s="17"/>
      <c r="AD30" s="17"/>
      <c r="AE30" s="17"/>
    </row>
    <row r="31" spans="2:31" x14ac:dyDescent="0.2">
      <c r="B31" s="12"/>
      <c r="C31" s="12"/>
      <c r="D31" s="13"/>
      <c r="E31" s="14"/>
      <c r="F31" s="14"/>
      <c r="G31" s="14"/>
      <c r="H31" s="31">
        <f t="shared" si="2"/>
        <v>0</v>
      </c>
      <c r="I31" s="31" t="str">
        <f t="shared" si="1"/>
        <v/>
      </c>
      <c r="J31" s="60">
        <f>IF(ISBLANK(B31)=TRUE,0,IF(B31=1,VLOOKUP($E$1,bewerkingen!$A$2:$C$30,2,FALSE),VLOOKUP($E$2,bewerkingen!$A$3:$C$30,2,FALSE)))</f>
        <v>0</v>
      </c>
      <c r="K31" s="48"/>
      <c r="L31" s="12"/>
      <c r="M31" s="12"/>
      <c r="N31" s="63"/>
      <c r="O31" s="64"/>
      <c r="P31" s="65"/>
      <c r="Q31" s="60">
        <f>IF(ISBLANK(L31)=TRUE,0,IF(L31=1,VLOOKUP($E$1,bewerkingen!$A$2:$C$30,3,FALSE),VLOOKUP($E$2,bewerkingen!$A$3:$C$30,3,FALSE)))</f>
        <v>0</v>
      </c>
      <c r="S31" s="24"/>
      <c r="T31" s="24"/>
      <c r="U31" s="24"/>
      <c r="V31" s="24"/>
      <c r="W31" s="24"/>
      <c r="X31" s="24"/>
      <c r="Y31" s="24"/>
      <c r="Z31" s="24"/>
      <c r="AA31" s="24"/>
      <c r="AB31" s="17"/>
      <c r="AC31" s="17"/>
      <c r="AD31" s="17"/>
      <c r="AE31" s="17"/>
    </row>
    <row r="32" spans="2:31" x14ac:dyDescent="0.2">
      <c r="B32" s="12"/>
      <c r="C32" s="12"/>
      <c r="D32" s="13"/>
      <c r="E32" s="14"/>
      <c r="F32" s="14"/>
      <c r="G32" s="14"/>
      <c r="H32" s="31">
        <f t="shared" si="2"/>
        <v>0</v>
      </c>
      <c r="I32" s="31" t="str">
        <f t="shared" si="1"/>
        <v/>
      </c>
      <c r="J32" s="60">
        <f>IF(ISBLANK(B32)=TRUE,0,IF(B32=1,VLOOKUP($E$1,bewerkingen!$A$2:$C$30,2,FALSE),VLOOKUP($E$2,bewerkingen!$A$3:$C$30,2,FALSE)))</f>
        <v>0</v>
      </c>
      <c r="K32" s="48"/>
      <c r="L32" s="12"/>
      <c r="M32" s="12"/>
      <c r="N32" s="63"/>
      <c r="O32" s="64"/>
      <c r="P32" s="65"/>
      <c r="Q32" s="60">
        <f>IF(ISBLANK(L32)=TRUE,0,IF(L32=1,VLOOKUP($E$1,bewerkingen!$A$2:$C$30,3,FALSE),VLOOKUP($E$2,bewerkingen!$A$3:$C$30,3,FALSE)))</f>
        <v>0</v>
      </c>
      <c r="S32" s="24"/>
      <c r="T32" s="24"/>
      <c r="U32" s="24"/>
      <c r="V32" s="24"/>
      <c r="W32" s="24"/>
      <c r="X32" s="24"/>
      <c r="Y32" s="24"/>
      <c r="Z32" s="24"/>
      <c r="AA32" s="24"/>
      <c r="AB32" s="17"/>
      <c r="AC32" s="17"/>
      <c r="AD32" s="17"/>
      <c r="AE32" s="17"/>
    </row>
    <row r="33" spans="2:31" x14ac:dyDescent="0.2">
      <c r="B33" s="12"/>
      <c r="C33" s="12"/>
      <c r="D33" s="13"/>
      <c r="E33" s="14"/>
      <c r="F33" s="14"/>
      <c r="G33" s="14"/>
      <c r="H33" s="31">
        <f t="shared" si="2"/>
        <v>0</v>
      </c>
      <c r="I33" s="31" t="str">
        <f t="shared" si="1"/>
        <v/>
      </c>
      <c r="J33" s="60">
        <f>IF(ISBLANK(B33)=TRUE,0,IF(B33=1,VLOOKUP($E$1,bewerkingen!$A$2:$C$30,2,FALSE),VLOOKUP($E$2,bewerkingen!$A$3:$C$30,2,FALSE)))</f>
        <v>0</v>
      </c>
      <c r="K33" s="48"/>
      <c r="L33" s="12"/>
      <c r="M33" s="12"/>
      <c r="N33" s="63"/>
      <c r="O33" s="64"/>
      <c r="P33" s="65"/>
      <c r="Q33" s="60">
        <f>IF(ISBLANK(L33)=TRUE,0,IF(L33=1,VLOOKUP($E$1,bewerkingen!$A$2:$C$30,3,FALSE),VLOOKUP($E$2,bewerkingen!$A$3:$C$30,3,FALSE)))</f>
        <v>0</v>
      </c>
      <c r="S33" s="24"/>
      <c r="T33" s="24"/>
      <c r="U33" s="24"/>
      <c r="V33" s="24"/>
      <c r="W33" s="24"/>
      <c r="X33" s="24"/>
      <c r="Y33" s="24"/>
      <c r="Z33" s="24"/>
      <c r="AA33" s="24"/>
      <c r="AB33" s="17"/>
      <c r="AC33" s="17"/>
      <c r="AD33" s="17"/>
      <c r="AE33" s="17"/>
    </row>
    <row r="34" spans="2:31" x14ac:dyDescent="0.2">
      <c r="B34" s="12"/>
      <c r="C34" s="12"/>
      <c r="D34" s="13"/>
      <c r="E34" s="14"/>
      <c r="F34" s="14"/>
      <c r="G34" s="14"/>
      <c r="H34" s="31">
        <f t="shared" si="2"/>
        <v>0</v>
      </c>
      <c r="I34" s="31" t="str">
        <f t="shared" si="1"/>
        <v/>
      </c>
      <c r="J34" s="60">
        <f>IF(ISBLANK(B34)=TRUE,0,IF(B34=1,VLOOKUP($E$1,bewerkingen!$A$2:$C$30,2,FALSE),VLOOKUP($E$2,bewerkingen!$A$3:$C$30,2,FALSE)))</f>
        <v>0</v>
      </c>
      <c r="K34" s="48"/>
      <c r="L34" s="12"/>
      <c r="M34" s="12"/>
      <c r="N34" s="63"/>
      <c r="O34" s="64"/>
      <c r="P34" s="65"/>
      <c r="Q34" s="60">
        <f>IF(ISBLANK(L34)=TRUE,0,IF(L34=1,VLOOKUP($E$1,bewerkingen!$A$2:$C$30,3,FALSE),VLOOKUP($E$2,bewerkingen!$A$3:$C$30,3,FALSE)))</f>
        <v>0</v>
      </c>
      <c r="S34" s="24"/>
      <c r="T34" s="24"/>
      <c r="U34" s="24"/>
      <c r="V34" s="24"/>
      <c r="W34" s="24"/>
      <c r="X34" s="24"/>
      <c r="Y34" s="24"/>
      <c r="Z34" s="24"/>
      <c r="AA34" s="24"/>
      <c r="AB34" s="17"/>
      <c r="AC34" s="17"/>
      <c r="AD34" s="17"/>
      <c r="AE34" s="17"/>
    </row>
    <row r="35" spans="2:31" x14ac:dyDescent="0.2">
      <c r="B35" s="12"/>
      <c r="C35" s="12"/>
      <c r="D35" s="13"/>
      <c r="E35" s="14"/>
      <c r="F35" s="14"/>
      <c r="G35" s="14"/>
      <c r="H35" s="31">
        <f t="shared" si="2"/>
        <v>0</v>
      </c>
      <c r="I35" s="31" t="str">
        <f t="shared" si="1"/>
        <v/>
      </c>
      <c r="J35" s="60">
        <f>IF(ISBLANK(B35)=TRUE,0,IF(B35=1,VLOOKUP($E$1,bewerkingen!$A$2:$C$30,2,FALSE),VLOOKUP($E$2,bewerkingen!$A$3:$C$30,2,FALSE)))</f>
        <v>0</v>
      </c>
      <c r="K35" s="48"/>
      <c r="L35" s="12"/>
      <c r="M35" s="12"/>
      <c r="N35" s="63"/>
      <c r="O35" s="64"/>
      <c r="P35" s="65"/>
      <c r="Q35" s="60">
        <f>IF(ISBLANK(L35)=TRUE,0,IF(L35=1,VLOOKUP($E$1,bewerkingen!$A$2:$C$30,3,FALSE),VLOOKUP($E$2,bewerkingen!$A$3:$C$30,3,FALSE)))</f>
        <v>0</v>
      </c>
      <c r="S35" s="24"/>
      <c r="T35" s="24"/>
      <c r="U35" s="24"/>
      <c r="V35" s="24"/>
      <c r="W35" s="24"/>
      <c r="X35" s="24"/>
      <c r="Y35" s="24"/>
      <c r="Z35" s="24"/>
      <c r="AA35" s="24"/>
      <c r="AB35" s="17"/>
      <c r="AC35" s="17"/>
      <c r="AD35" s="17"/>
      <c r="AE35" s="17"/>
    </row>
    <row r="36" spans="2:31" x14ac:dyDescent="0.2">
      <c r="B36" s="12"/>
      <c r="C36" s="12"/>
      <c r="D36" s="13"/>
      <c r="E36" s="14"/>
      <c r="F36" s="14"/>
      <c r="G36" s="14"/>
      <c r="H36" s="31">
        <f t="shared" si="2"/>
        <v>0</v>
      </c>
      <c r="I36" s="31" t="str">
        <f t="shared" si="1"/>
        <v/>
      </c>
      <c r="J36" s="60">
        <f>IF(ISBLANK(B36)=TRUE,0,IF(B36=1,VLOOKUP($E$1,bewerkingen!$A$2:$C$30,2,FALSE),VLOOKUP($E$2,bewerkingen!$A$3:$C$30,2,FALSE)))</f>
        <v>0</v>
      </c>
      <c r="K36" s="48"/>
      <c r="L36" s="12"/>
      <c r="M36" s="12"/>
      <c r="N36" s="63"/>
      <c r="O36" s="64"/>
      <c r="P36" s="65"/>
      <c r="Q36" s="60">
        <f>IF(ISBLANK(L36)=TRUE,0,IF(L36=1,VLOOKUP($E$1,bewerkingen!$A$2:$C$30,3,FALSE),VLOOKUP($E$2,bewerkingen!$A$3:$C$30,3,FALSE)))</f>
        <v>0</v>
      </c>
      <c r="S36" s="24"/>
      <c r="T36" s="24"/>
      <c r="U36" s="24"/>
      <c r="V36" s="24"/>
      <c r="W36" s="24"/>
      <c r="X36" s="24"/>
      <c r="Y36" s="24"/>
      <c r="Z36" s="24"/>
      <c r="AA36" s="24"/>
      <c r="AB36" s="17"/>
      <c r="AC36" s="17"/>
      <c r="AD36" s="17"/>
      <c r="AE36" s="17"/>
    </row>
    <row r="37" spans="2:31" x14ac:dyDescent="0.2">
      <c r="B37" s="12"/>
      <c r="C37" s="12"/>
      <c r="D37" s="13"/>
      <c r="E37" s="14"/>
      <c r="F37" s="14"/>
      <c r="G37" s="14"/>
      <c r="H37" s="31">
        <f t="shared" si="2"/>
        <v>0</v>
      </c>
      <c r="I37" s="31" t="str">
        <f t="shared" si="1"/>
        <v/>
      </c>
      <c r="J37" s="60">
        <f>IF(ISBLANK(B37)=TRUE,0,IF(B37=1,VLOOKUP($E$1,bewerkingen!$A$2:$C$30,2,FALSE),VLOOKUP($E$2,bewerkingen!$A$3:$C$30,2,FALSE)))</f>
        <v>0</v>
      </c>
      <c r="K37" s="48"/>
      <c r="L37" s="12"/>
      <c r="M37" s="12"/>
      <c r="N37" s="63"/>
      <c r="O37" s="64"/>
      <c r="P37" s="65"/>
      <c r="Q37" s="60">
        <f>IF(ISBLANK(L37)=TRUE,0,IF(L37=1,VLOOKUP($E$1,bewerkingen!$A$2:$C$30,3,FALSE),VLOOKUP($E$2,bewerkingen!$A$3:$C$30,3,FALSE)))</f>
        <v>0</v>
      </c>
      <c r="S37" s="24"/>
      <c r="T37" s="24"/>
      <c r="U37" s="24"/>
      <c r="V37" s="24"/>
      <c r="W37" s="24"/>
      <c r="X37" s="24"/>
      <c r="Y37" s="24"/>
      <c r="Z37" s="24"/>
      <c r="AA37" s="24"/>
      <c r="AB37" s="17"/>
      <c r="AC37" s="17"/>
      <c r="AD37" s="17"/>
      <c r="AE37" s="17"/>
    </row>
    <row r="38" spans="2:31" x14ac:dyDescent="0.2">
      <c r="B38" s="12"/>
      <c r="C38" s="12"/>
      <c r="D38" s="13"/>
      <c r="E38" s="14"/>
      <c r="F38" s="14"/>
      <c r="G38" s="14"/>
      <c r="H38" s="31">
        <f t="shared" si="2"/>
        <v>0</v>
      </c>
      <c r="I38" s="31" t="str">
        <f t="shared" si="1"/>
        <v/>
      </c>
      <c r="J38" s="60">
        <f>IF(ISBLANK(B38)=TRUE,0,IF(B38=1,VLOOKUP($E$1,bewerkingen!$A$2:$C$30,2,FALSE),VLOOKUP($E$2,bewerkingen!$A$3:$C$30,2,FALSE)))</f>
        <v>0</v>
      </c>
      <c r="K38" s="48"/>
      <c r="L38" s="12"/>
      <c r="M38" s="12"/>
      <c r="N38" s="63"/>
      <c r="O38" s="64"/>
      <c r="P38" s="65"/>
      <c r="Q38" s="60">
        <f>IF(ISBLANK(L38)=TRUE,0,IF(L38=1,VLOOKUP($E$1,bewerkingen!$A$2:$C$30,3,FALSE),VLOOKUP($E$2,bewerkingen!$A$3:$C$30,3,FALSE)))</f>
        <v>0</v>
      </c>
      <c r="S38" s="24"/>
      <c r="T38" s="24"/>
      <c r="U38" s="24"/>
      <c r="V38" s="24"/>
      <c r="W38" s="24"/>
      <c r="X38" s="24"/>
      <c r="Y38" s="24"/>
      <c r="Z38" s="24"/>
      <c r="AA38" s="24"/>
      <c r="AB38" s="17"/>
      <c r="AC38" s="17"/>
      <c r="AD38" s="17"/>
      <c r="AE38" s="17"/>
    </row>
    <row r="39" spans="2:31" x14ac:dyDescent="0.2">
      <c r="B39" s="12"/>
      <c r="C39" s="12"/>
      <c r="D39" s="13"/>
      <c r="E39" s="14"/>
      <c r="F39" s="14"/>
      <c r="G39" s="14"/>
      <c r="H39" s="31">
        <f t="shared" si="2"/>
        <v>0</v>
      </c>
      <c r="I39" s="31" t="str">
        <f t="shared" si="1"/>
        <v/>
      </c>
      <c r="J39" s="60">
        <f>IF(ISBLANK(B39)=TRUE,0,IF(B39=1,VLOOKUP($E$1,bewerkingen!$A$2:$C$30,2,FALSE),VLOOKUP($E$2,bewerkingen!$A$3:$C$30,2,FALSE)))</f>
        <v>0</v>
      </c>
      <c r="K39" s="48"/>
      <c r="L39" s="12"/>
      <c r="M39" s="12"/>
      <c r="N39" s="63"/>
      <c r="O39" s="64"/>
      <c r="P39" s="65"/>
      <c r="Q39" s="60">
        <f>IF(ISBLANK(L39)=TRUE,0,IF(L39=1,VLOOKUP($E$1,bewerkingen!$A$2:$C$30,3,FALSE),VLOOKUP($E$2,bewerkingen!$A$3:$C$30,3,FALSE)))</f>
        <v>0</v>
      </c>
      <c r="S39" s="24"/>
      <c r="T39" s="24"/>
      <c r="U39" s="24"/>
      <c r="V39" s="24"/>
      <c r="W39" s="24"/>
      <c r="X39" s="24"/>
      <c r="Y39" s="24"/>
      <c r="Z39" s="24"/>
      <c r="AA39" s="24"/>
      <c r="AB39" s="17"/>
      <c r="AC39" s="17"/>
      <c r="AD39" s="17"/>
      <c r="AE39" s="17"/>
    </row>
    <row r="40" spans="2:31" x14ac:dyDescent="0.2">
      <c r="B40" s="12"/>
      <c r="C40" s="12"/>
      <c r="D40" s="13"/>
      <c r="E40" s="14"/>
      <c r="F40" s="14"/>
      <c r="G40" s="14"/>
      <c r="H40" s="31">
        <f t="shared" si="2"/>
        <v>0</v>
      </c>
      <c r="I40" s="31" t="str">
        <f t="shared" si="1"/>
        <v/>
      </c>
      <c r="J40" s="60">
        <f>IF(ISBLANK(B40)=TRUE,0,IF(B40=1,VLOOKUP($E$1,bewerkingen!$A$2:$C$30,2,FALSE),VLOOKUP($E$2,bewerkingen!$A$3:$C$30,2,FALSE)))</f>
        <v>0</v>
      </c>
      <c r="K40" s="48"/>
      <c r="L40" s="12"/>
      <c r="M40" s="12"/>
      <c r="N40" s="63"/>
      <c r="O40" s="64"/>
      <c r="P40" s="65"/>
      <c r="Q40" s="60">
        <f>IF(ISBLANK(L40)=TRUE,0,IF(L40=1,VLOOKUP($E$1,bewerkingen!$A$2:$C$30,3,FALSE),VLOOKUP($E$2,bewerkingen!$A$3:$C$30,3,FALSE)))</f>
        <v>0</v>
      </c>
      <c r="S40" s="24"/>
      <c r="T40" s="24"/>
      <c r="U40" s="24"/>
      <c r="V40" s="24"/>
      <c r="W40" s="24"/>
      <c r="X40" s="24"/>
      <c r="Y40" s="24"/>
      <c r="Z40" s="24"/>
      <c r="AA40" s="24"/>
      <c r="AB40" s="17"/>
      <c r="AC40" s="17"/>
      <c r="AD40" s="17"/>
      <c r="AE40" s="17"/>
    </row>
    <row r="41" spans="2:31" x14ac:dyDescent="0.2">
      <c r="B41" s="12"/>
      <c r="C41" s="12"/>
      <c r="D41" s="13"/>
      <c r="E41" s="14"/>
      <c r="F41" s="14"/>
      <c r="G41" s="14"/>
      <c r="H41" s="31">
        <f t="shared" si="2"/>
        <v>0</v>
      </c>
      <c r="I41" s="31" t="str">
        <f t="shared" si="1"/>
        <v/>
      </c>
      <c r="J41" s="60">
        <f>IF(ISBLANK(B41)=TRUE,0,IF(B41=1,VLOOKUP($E$1,bewerkingen!$A$2:$C$30,2,FALSE),VLOOKUP($E$2,bewerkingen!$A$3:$C$30,2,FALSE)))</f>
        <v>0</v>
      </c>
      <c r="K41" s="48"/>
      <c r="L41" s="12"/>
      <c r="M41" s="12"/>
      <c r="N41" s="63"/>
      <c r="O41" s="64"/>
      <c r="P41" s="65"/>
      <c r="Q41" s="60">
        <f>IF(ISBLANK(L41)=TRUE,0,IF(L41=1,VLOOKUP($E$1,bewerkingen!$A$2:$C$30,3,FALSE),VLOOKUP($E$2,bewerkingen!$A$3:$C$30,3,FALSE)))</f>
        <v>0</v>
      </c>
      <c r="S41" s="24"/>
      <c r="T41" s="24"/>
      <c r="U41" s="24"/>
      <c r="V41" s="24"/>
      <c r="W41" s="24"/>
      <c r="X41" s="24"/>
      <c r="Y41" s="24"/>
      <c r="Z41" s="24"/>
      <c r="AA41" s="24"/>
      <c r="AB41" s="17"/>
      <c r="AC41" s="17"/>
      <c r="AD41" s="17"/>
      <c r="AE41" s="17"/>
    </row>
    <row r="42" spans="2:31" x14ac:dyDescent="0.2">
      <c r="B42" s="12"/>
      <c r="C42" s="12"/>
      <c r="D42" s="13"/>
      <c r="E42" s="14"/>
      <c r="F42" s="14"/>
      <c r="G42" s="14"/>
      <c r="H42" s="31">
        <f t="shared" si="2"/>
        <v>0</v>
      </c>
      <c r="I42" s="31" t="str">
        <f t="shared" si="1"/>
        <v/>
      </c>
      <c r="J42" s="60">
        <f>IF(ISBLANK(B42)=TRUE,0,IF(B42=1,VLOOKUP($E$1,bewerkingen!$A$2:$C$30,2,FALSE),VLOOKUP($E$2,bewerkingen!$A$3:$C$30,2,FALSE)))</f>
        <v>0</v>
      </c>
      <c r="K42" s="48"/>
      <c r="L42" s="12"/>
      <c r="M42" s="12"/>
      <c r="N42" s="63"/>
      <c r="O42" s="64"/>
      <c r="P42" s="65"/>
      <c r="Q42" s="60">
        <f>IF(ISBLANK(L42)=TRUE,0,IF(L42=1,VLOOKUP($E$1,bewerkingen!$A$2:$C$30,3,FALSE),VLOOKUP($E$2,bewerkingen!$A$3:$C$30,3,FALSE)))</f>
        <v>0</v>
      </c>
      <c r="S42" s="24"/>
      <c r="T42" s="24"/>
      <c r="U42" s="24"/>
      <c r="V42" s="24"/>
      <c r="W42" s="24"/>
      <c r="X42" s="24"/>
      <c r="Y42" s="24"/>
      <c r="Z42" s="24"/>
      <c r="AA42" s="24"/>
      <c r="AB42" s="17"/>
      <c r="AC42" s="17"/>
      <c r="AD42" s="17"/>
      <c r="AE42" s="17"/>
    </row>
    <row r="43" spans="2:31" x14ac:dyDescent="0.2">
      <c r="B43" s="12"/>
      <c r="C43" s="12"/>
      <c r="D43" s="13"/>
      <c r="E43" s="14"/>
      <c r="F43" s="14"/>
      <c r="G43" s="14"/>
      <c r="H43" s="31">
        <f t="shared" si="2"/>
        <v>0</v>
      </c>
      <c r="I43" s="31" t="str">
        <f t="shared" si="1"/>
        <v/>
      </c>
      <c r="J43" s="60">
        <f>IF(ISBLANK(B43)=TRUE,0,IF(B43=1,VLOOKUP($E$1,bewerkingen!$A$2:$C$30,2,FALSE),VLOOKUP($E$2,bewerkingen!$A$3:$C$30,2,FALSE)))</f>
        <v>0</v>
      </c>
      <c r="K43" s="48"/>
      <c r="L43" s="12"/>
      <c r="M43" s="12"/>
      <c r="N43" s="63"/>
      <c r="O43" s="64"/>
      <c r="P43" s="65"/>
      <c r="Q43" s="60">
        <f>IF(ISBLANK(L43)=TRUE,0,IF(L43=1,VLOOKUP($E$1,bewerkingen!$A$2:$C$30,3,FALSE),VLOOKUP($E$2,bewerkingen!$A$3:$C$30,3,FALSE)))</f>
        <v>0</v>
      </c>
      <c r="S43" s="24"/>
      <c r="T43" s="24"/>
      <c r="U43" s="24"/>
      <c r="V43" s="24"/>
      <c r="W43" s="24"/>
      <c r="X43" s="24"/>
      <c r="Y43" s="24"/>
      <c r="Z43" s="24"/>
      <c r="AA43" s="24"/>
      <c r="AB43" s="17"/>
      <c r="AC43" s="17"/>
      <c r="AD43" s="17"/>
      <c r="AE43" s="17"/>
    </row>
    <row r="44" spans="2:31" x14ac:dyDescent="0.2">
      <c r="B44" s="12"/>
      <c r="C44" s="12"/>
      <c r="D44" s="13"/>
      <c r="E44" s="14"/>
      <c r="F44" s="14"/>
      <c r="G44" s="14"/>
      <c r="H44" s="31">
        <f t="shared" si="2"/>
        <v>0</v>
      </c>
      <c r="I44" s="31" t="str">
        <f t="shared" si="1"/>
        <v/>
      </c>
      <c r="J44" s="60">
        <f>IF(ISBLANK(B44)=TRUE,0,IF(B44=1,VLOOKUP($E$1,bewerkingen!$A$2:$C$30,2,FALSE),VLOOKUP($E$2,bewerkingen!$A$3:$C$30,2,FALSE)))</f>
        <v>0</v>
      </c>
      <c r="K44" s="48"/>
      <c r="L44" s="12"/>
      <c r="M44" s="12"/>
      <c r="N44" s="63"/>
      <c r="O44" s="64"/>
      <c r="P44" s="65"/>
      <c r="Q44" s="60">
        <f>IF(ISBLANK(L44)=TRUE,0,IF(L44=1,VLOOKUP($E$1,bewerkingen!$A$2:$C$30,3,FALSE),VLOOKUP($E$2,bewerkingen!$A$3:$C$30,3,FALSE)))</f>
        <v>0</v>
      </c>
      <c r="S44" s="24"/>
      <c r="T44" s="24"/>
      <c r="U44" s="24"/>
      <c r="V44" s="24"/>
      <c r="W44" s="24"/>
      <c r="X44" s="24"/>
      <c r="Y44" s="24"/>
      <c r="Z44" s="24"/>
      <c r="AA44" s="24"/>
      <c r="AB44" s="17"/>
      <c r="AC44" s="17"/>
      <c r="AD44" s="17"/>
      <c r="AE44" s="17"/>
    </row>
    <row r="45" spans="2:31" x14ac:dyDescent="0.2">
      <c r="B45" s="12"/>
      <c r="C45" s="12"/>
      <c r="D45" s="13"/>
      <c r="E45" s="14"/>
      <c r="F45" s="14"/>
      <c r="G45" s="14"/>
      <c r="H45" s="31">
        <f t="shared" si="2"/>
        <v>0</v>
      </c>
      <c r="I45" s="31" t="str">
        <f t="shared" si="1"/>
        <v/>
      </c>
      <c r="J45" s="60">
        <f>IF(ISBLANK(B45)=TRUE,0,IF(B45=1,VLOOKUP($E$1,bewerkingen!$A$2:$C$30,2,FALSE),VLOOKUP($E$2,bewerkingen!$A$3:$C$30,2,FALSE)))</f>
        <v>0</v>
      </c>
      <c r="K45" s="48"/>
      <c r="L45" s="12"/>
      <c r="M45" s="12"/>
      <c r="N45" s="63"/>
      <c r="O45" s="64"/>
      <c r="P45" s="65"/>
      <c r="Q45" s="60">
        <f>IF(ISBLANK(L45)=TRUE,0,IF(L45=1,VLOOKUP($E$1,bewerkingen!$A$2:$C$30,3,FALSE),VLOOKUP($E$2,bewerkingen!$A$3:$C$30,3,FALSE)))</f>
        <v>0</v>
      </c>
      <c r="S45" s="24"/>
      <c r="T45" s="24"/>
      <c r="U45" s="24"/>
      <c r="V45" s="24"/>
      <c r="W45" s="24"/>
      <c r="X45" s="24"/>
      <c r="Y45" s="24"/>
      <c r="Z45" s="24"/>
      <c r="AA45" s="24"/>
      <c r="AB45" s="17"/>
      <c r="AC45" s="17"/>
      <c r="AD45" s="17"/>
      <c r="AE45" s="17"/>
    </row>
    <row r="46" spans="2:31" x14ac:dyDescent="0.2">
      <c r="B46" s="12"/>
      <c r="C46" s="12"/>
      <c r="D46" s="13"/>
      <c r="E46" s="14"/>
      <c r="F46" s="14"/>
      <c r="G46" s="14"/>
      <c r="H46" s="31">
        <f t="shared" si="2"/>
        <v>0</v>
      </c>
      <c r="I46" s="31" t="str">
        <f t="shared" si="1"/>
        <v/>
      </c>
      <c r="J46" s="60">
        <f>IF(ISBLANK(B46)=TRUE,0,IF(B46=1,VLOOKUP($E$1,bewerkingen!$A$2:$C$30,2,FALSE),VLOOKUP($E$2,bewerkingen!$A$3:$C$30,2,FALSE)))</f>
        <v>0</v>
      </c>
      <c r="K46" s="48"/>
      <c r="L46" s="12"/>
      <c r="M46" s="12"/>
      <c r="N46" s="63"/>
      <c r="O46" s="64"/>
      <c r="P46" s="65"/>
      <c r="Q46" s="60">
        <f>IF(ISBLANK(L46)=TRUE,0,IF(L46=1,VLOOKUP($E$1,bewerkingen!$A$2:$C$30,3,FALSE),VLOOKUP($E$2,bewerkingen!$A$3:$C$30,3,FALSE)))</f>
        <v>0</v>
      </c>
      <c r="S46" s="24"/>
      <c r="T46" s="24"/>
      <c r="U46" s="24"/>
      <c r="V46" s="24"/>
      <c r="W46" s="24"/>
      <c r="X46" s="24"/>
      <c r="Y46" s="24"/>
      <c r="Z46" s="24"/>
      <c r="AA46" s="24"/>
      <c r="AB46" s="17"/>
      <c r="AC46" s="17"/>
      <c r="AD46" s="17"/>
      <c r="AE46" s="17"/>
    </row>
    <row r="47" spans="2:31" x14ac:dyDescent="0.2">
      <c r="B47" s="12"/>
      <c r="C47" s="12"/>
      <c r="D47" s="13"/>
      <c r="E47" s="14"/>
      <c r="F47" s="14"/>
      <c r="G47" s="14"/>
      <c r="H47" s="31">
        <f t="shared" si="2"/>
        <v>0</v>
      </c>
      <c r="I47" s="31" t="str">
        <f t="shared" si="1"/>
        <v/>
      </c>
      <c r="J47" s="60">
        <f>IF(ISBLANK(B47)=TRUE,0,IF(B47=1,VLOOKUP($E$1,bewerkingen!$A$2:$C$30,2,FALSE),VLOOKUP($E$2,bewerkingen!$A$3:$C$30,2,FALSE)))</f>
        <v>0</v>
      </c>
      <c r="K47" s="48"/>
      <c r="L47" s="12"/>
      <c r="M47" s="12"/>
      <c r="N47" s="63"/>
      <c r="O47" s="64"/>
      <c r="P47" s="65"/>
      <c r="Q47" s="60">
        <f>IF(ISBLANK(L47)=TRUE,0,IF(L47=1,VLOOKUP($E$1,bewerkingen!$A$2:$C$30,3,FALSE),VLOOKUP($E$2,bewerkingen!$A$3:$C$30,3,FALSE)))</f>
        <v>0</v>
      </c>
      <c r="S47" s="24"/>
      <c r="T47" s="24"/>
      <c r="U47" s="24"/>
      <c r="V47" s="24"/>
      <c r="W47" s="24"/>
      <c r="X47" s="24"/>
      <c r="Y47" s="24"/>
      <c r="Z47" s="24"/>
      <c r="AA47" s="24"/>
      <c r="AB47" s="17"/>
      <c r="AC47" s="17"/>
      <c r="AD47" s="17"/>
      <c r="AE47" s="17"/>
    </row>
    <row r="48" spans="2:31" x14ac:dyDescent="0.2">
      <c r="B48" s="12"/>
      <c r="C48" s="12"/>
      <c r="D48" s="13"/>
      <c r="E48" s="14"/>
      <c r="F48" s="14"/>
      <c r="G48" s="14"/>
      <c r="H48" s="31">
        <f t="shared" si="2"/>
        <v>0</v>
      </c>
      <c r="I48" s="31" t="str">
        <f t="shared" si="1"/>
        <v/>
      </c>
      <c r="J48" s="60">
        <f>IF(ISBLANK(B48)=TRUE,0,IF(B48=1,VLOOKUP($E$1,bewerkingen!$A$2:$C$30,2,FALSE),VLOOKUP($E$2,bewerkingen!$A$3:$C$30,2,FALSE)))</f>
        <v>0</v>
      </c>
      <c r="K48" s="48"/>
      <c r="L48" s="12"/>
      <c r="M48" s="12"/>
      <c r="N48" s="42"/>
      <c r="O48" s="43"/>
      <c r="P48" s="44"/>
      <c r="Q48" s="60">
        <f>IF(ISBLANK(L48)=TRUE,0,IF(L48=1,VLOOKUP($E$1,bewerkingen!$A$2:$C$30,3,FALSE),VLOOKUP($E$2,bewerkingen!$A$3:$C$30,3,FALSE)))</f>
        <v>0</v>
      </c>
      <c r="S48" s="24"/>
      <c r="T48" s="24"/>
      <c r="U48" s="24"/>
      <c r="V48" s="24"/>
      <c r="W48" s="24"/>
      <c r="X48" s="24"/>
      <c r="Y48" s="24"/>
      <c r="Z48" s="24"/>
      <c r="AA48" s="24"/>
      <c r="AB48" s="17"/>
      <c r="AC48" s="17"/>
      <c r="AD48" s="17"/>
      <c r="AE48" s="17"/>
    </row>
    <row r="49" spans="2:31" x14ac:dyDescent="0.2">
      <c r="B49" s="12"/>
      <c r="C49" s="12"/>
      <c r="D49" s="13"/>
      <c r="E49" s="14"/>
      <c r="F49" s="14"/>
      <c r="G49" s="14"/>
      <c r="H49" s="31">
        <f t="shared" si="2"/>
        <v>0</v>
      </c>
      <c r="I49" s="31" t="str">
        <f t="shared" si="1"/>
        <v/>
      </c>
      <c r="J49" s="60">
        <f>IF(ISBLANK(B49)=TRUE,0,IF(B49=1,VLOOKUP($E$1,bewerkingen!$A$2:$C$30,2,FALSE),VLOOKUP($E$2,bewerkingen!$A$3:$C$30,2,FALSE)))</f>
        <v>0</v>
      </c>
      <c r="K49" s="48"/>
      <c r="L49" s="12"/>
      <c r="M49" s="12"/>
      <c r="N49" s="42"/>
      <c r="O49" s="43"/>
      <c r="P49" s="44"/>
      <c r="Q49" s="60">
        <f>IF(ISBLANK(L49)=TRUE,0,IF(L49=1,VLOOKUP($E$1,bewerkingen!$A$2:$C$30,3,FALSE),VLOOKUP($E$2,bewerkingen!$A$3:$C$30,3,FALSE)))</f>
        <v>0</v>
      </c>
      <c r="S49" s="24"/>
      <c r="T49" s="24"/>
      <c r="U49" s="24"/>
      <c r="V49" s="24"/>
      <c r="W49" s="24"/>
      <c r="X49" s="24"/>
      <c r="Y49" s="24"/>
      <c r="Z49" s="24"/>
      <c r="AA49" s="24"/>
      <c r="AB49" s="17"/>
      <c r="AC49" s="17"/>
      <c r="AD49" s="17"/>
      <c r="AE49" s="17"/>
    </row>
    <row r="50" spans="2:31" x14ac:dyDescent="0.2">
      <c r="B50" s="12"/>
      <c r="C50" s="12"/>
      <c r="D50" s="13"/>
      <c r="E50" s="14"/>
      <c r="F50" s="14"/>
      <c r="G50" s="14"/>
      <c r="H50" s="31">
        <f t="shared" si="2"/>
        <v>0</v>
      </c>
      <c r="I50" s="31" t="str">
        <f t="shared" si="1"/>
        <v/>
      </c>
      <c r="J50" s="60">
        <f>IF(ISBLANK(B50)=TRUE,0,IF(B50=1,VLOOKUP($E$1,bewerkingen!$A$2:$C$30,2,FALSE),VLOOKUP($E$2,bewerkingen!$A$3:$C$30,2,FALSE)))</f>
        <v>0</v>
      </c>
      <c r="K50" s="48"/>
      <c r="L50" s="12"/>
      <c r="M50" s="12"/>
      <c r="N50" s="42"/>
      <c r="O50" s="43"/>
      <c r="P50" s="44"/>
      <c r="Q50" s="60">
        <f>IF(ISBLANK(L50)=TRUE,0,IF(L50=1,VLOOKUP($E$1,bewerkingen!$A$2:$C$30,3,FALSE),VLOOKUP($E$2,bewerkingen!$A$3:$C$30,3,FALSE)))</f>
        <v>0</v>
      </c>
      <c r="S50" s="24"/>
      <c r="T50" s="24"/>
      <c r="U50" s="24"/>
      <c r="V50" s="24"/>
      <c r="W50" s="24"/>
      <c r="X50" s="24"/>
      <c r="Y50" s="24"/>
      <c r="Z50" s="24"/>
      <c r="AA50" s="24"/>
      <c r="AB50" s="17"/>
      <c r="AC50" s="17"/>
      <c r="AD50" s="17"/>
      <c r="AE50" s="17"/>
    </row>
    <row r="51" spans="2:31" x14ac:dyDescent="0.2">
      <c r="B51" s="12"/>
      <c r="C51" s="12"/>
      <c r="D51" s="13"/>
      <c r="E51" s="14"/>
      <c r="F51" s="14"/>
      <c r="G51" s="14"/>
      <c r="H51" s="31">
        <f t="shared" si="2"/>
        <v>0</v>
      </c>
      <c r="I51" s="31" t="str">
        <f t="shared" si="1"/>
        <v/>
      </c>
      <c r="J51" s="60">
        <f>IF(ISBLANK(B51)=TRUE,0,IF(B51=1,VLOOKUP($E$1,bewerkingen!$A$2:$C$30,2,FALSE),VLOOKUP($E$2,bewerkingen!$A$3:$C$30,2,FALSE)))</f>
        <v>0</v>
      </c>
      <c r="K51" s="48"/>
      <c r="L51" s="12"/>
      <c r="M51" s="12"/>
      <c r="N51" s="42"/>
      <c r="O51" s="43"/>
      <c r="P51" s="44"/>
      <c r="Q51" s="60">
        <f>IF(ISBLANK(L51)=TRUE,0,IF(L51=1,VLOOKUP($E$1,bewerkingen!$A$2:$C$30,3,FALSE),VLOOKUP($E$2,bewerkingen!$A$3:$C$30,3,FALSE)))</f>
        <v>0</v>
      </c>
      <c r="S51" s="24"/>
      <c r="T51" s="24"/>
      <c r="U51" s="24"/>
      <c r="V51" s="24"/>
      <c r="W51" s="24"/>
      <c r="X51" s="24"/>
      <c r="Y51" s="24"/>
      <c r="Z51" s="24"/>
      <c r="AA51" s="24"/>
      <c r="AB51" s="17"/>
      <c r="AC51" s="17"/>
      <c r="AD51" s="17"/>
      <c r="AE51" s="17"/>
    </row>
    <row r="52" spans="2:31" x14ac:dyDescent="0.2">
      <c r="B52" s="12"/>
      <c r="C52" s="12"/>
      <c r="D52" s="13"/>
      <c r="E52" s="14"/>
      <c r="F52" s="14"/>
      <c r="G52" s="14"/>
      <c r="H52" s="31">
        <f t="shared" si="2"/>
        <v>0</v>
      </c>
      <c r="I52" s="31" t="str">
        <f t="shared" si="1"/>
        <v/>
      </c>
      <c r="J52" s="60">
        <f>IF(ISBLANK(B52)=TRUE,0,IF(B52=1,VLOOKUP($E$1,bewerkingen!$A$2:$C$30,2,FALSE),VLOOKUP($E$2,bewerkingen!$A$3:$C$30,2,FALSE)))</f>
        <v>0</v>
      </c>
      <c r="K52" s="48"/>
      <c r="L52" s="12"/>
      <c r="M52" s="12"/>
      <c r="N52" s="42"/>
      <c r="O52" s="43"/>
      <c r="P52" s="44"/>
      <c r="Q52" s="60">
        <f>IF(ISBLANK(L52)=TRUE,0,IF(L52=1,VLOOKUP($E$1,bewerkingen!$A$2:$C$30,3,FALSE),VLOOKUP($E$2,bewerkingen!$A$3:$C$30,3,FALSE)))</f>
        <v>0</v>
      </c>
      <c r="S52" s="24"/>
      <c r="T52" s="24"/>
      <c r="U52" s="24"/>
      <c r="V52" s="24"/>
      <c r="W52" s="24"/>
      <c r="X52" s="24"/>
      <c r="Y52" s="24"/>
      <c r="Z52" s="24"/>
      <c r="AA52" s="24"/>
      <c r="AB52" s="17"/>
      <c r="AC52" s="17"/>
      <c r="AD52" s="17"/>
      <c r="AE52" s="17"/>
    </row>
    <row r="53" spans="2:31" x14ac:dyDescent="0.2">
      <c r="B53" s="12"/>
      <c r="C53" s="12"/>
      <c r="D53" s="13"/>
      <c r="E53" s="14"/>
      <c r="F53" s="14"/>
      <c r="G53" s="14"/>
      <c r="H53" s="31">
        <f t="shared" si="2"/>
        <v>0</v>
      </c>
      <c r="I53" s="31" t="str">
        <f t="shared" si="1"/>
        <v/>
      </c>
      <c r="J53" s="60">
        <f>IF(ISBLANK(B53)=TRUE,0,IF(B53=1,VLOOKUP($E$1,bewerkingen!$A$2:$C$30,2,FALSE),VLOOKUP($E$2,bewerkingen!$A$3:$C$30,2,FALSE)))</f>
        <v>0</v>
      </c>
      <c r="K53" s="48"/>
      <c r="L53" s="12"/>
      <c r="M53" s="12"/>
      <c r="N53" s="42"/>
      <c r="O53" s="43"/>
      <c r="P53" s="44"/>
      <c r="Q53" s="60">
        <f>IF(ISBLANK(L53)=TRUE,0,IF(L53=1,VLOOKUP($E$1,bewerkingen!$A$2:$C$30,3,FALSE),VLOOKUP($E$2,bewerkingen!$A$3:$C$30,3,FALSE)))</f>
        <v>0</v>
      </c>
      <c r="S53" s="24"/>
      <c r="T53" s="24"/>
      <c r="U53" s="24"/>
      <c r="V53" s="24"/>
      <c r="W53" s="24"/>
      <c r="X53" s="24"/>
      <c r="Y53" s="24"/>
      <c r="Z53" s="24"/>
      <c r="AA53" s="24"/>
      <c r="AB53" s="17"/>
      <c r="AC53" s="17"/>
      <c r="AD53" s="17"/>
      <c r="AE53" s="17"/>
    </row>
    <row r="54" spans="2:31" x14ac:dyDescent="0.2">
      <c r="B54" s="12"/>
      <c r="C54" s="12"/>
      <c r="D54" s="13"/>
      <c r="E54" s="14"/>
      <c r="F54" s="14"/>
      <c r="G54" s="14"/>
      <c r="H54" s="31">
        <f t="shared" si="2"/>
        <v>0</v>
      </c>
      <c r="I54" s="31" t="str">
        <f t="shared" si="1"/>
        <v/>
      </c>
      <c r="J54" s="60">
        <f>IF(ISBLANK(B54)=TRUE,0,IF(B54=1,VLOOKUP($E$1,bewerkingen!$A$2:$C$30,2,FALSE),VLOOKUP($E$2,bewerkingen!$A$3:$C$30,2,FALSE)))</f>
        <v>0</v>
      </c>
      <c r="K54" s="48"/>
      <c r="L54" s="12"/>
      <c r="M54" s="12"/>
      <c r="N54" s="42"/>
      <c r="O54" s="43"/>
      <c r="P54" s="44"/>
      <c r="Q54" s="60">
        <f>IF(ISBLANK(L54)=TRUE,0,IF(L54=1,VLOOKUP($E$1,bewerkingen!$A$2:$C$30,3,FALSE),VLOOKUP($E$2,bewerkingen!$A$3:$C$30,3,FALSE)))</f>
        <v>0</v>
      </c>
      <c r="S54" s="24"/>
      <c r="T54" s="24"/>
      <c r="U54" s="24"/>
      <c r="V54" s="24"/>
      <c r="W54" s="24"/>
      <c r="X54" s="24"/>
      <c r="Y54" s="24"/>
      <c r="Z54" s="24"/>
      <c r="AA54" s="24"/>
      <c r="AB54" s="17"/>
      <c r="AC54" s="17"/>
      <c r="AD54" s="17"/>
      <c r="AE54" s="17"/>
    </row>
    <row r="55" spans="2:31" x14ac:dyDescent="0.2">
      <c r="B55" s="12"/>
      <c r="C55" s="12"/>
      <c r="D55" s="13"/>
      <c r="E55" s="14"/>
      <c r="F55" s="14"/>
      <c r="G55" s="14"/>
      <c r="H55" s="31">
        <f t="shared" si="2"/>
        <v>0</v>
      </c>
      <c r="I55" s="31" t="str">
        <f t="shared" si="1"/>
        <v/>
      </c>
      <c r="J55" s="60">
        <f>IF(ISBLANK(B55)=TRUE,0,IF(B55=1,VLOOKUP($E$1,bewerkingen!$A$2:$C$30,2,FALSE),VLOOKUP($E$2,bewerkingen!$A$3:$C$30,2,FALSE)))</f>
        <v>0</v>
      </c>
      <c r="K55" s="48"/>
      <c r="L55" s="12"/>
      <c r="M55" s="12"/>
      <c r="N55" s="42"/>
      <c r="O55" s="43"/>
      <c r="P55" s="44"/>
      <c r="Q55" s="60">
        <f>IF(ISBLANK(L55)=TRUE,0,IF(L55=1,VLOOKUP($E$1,bewerkingen!$A$2:$C$30,3,FALSE),VLOOKUP($E$2,bewerkingen!$A$3:$C$30,3,FALSE)))</f>
        <v>0</v>
      </c>
      <c r="S55" s="24"/>
      <c r="T55" s="24"/>
      <c r="U55" s="24"/>
      <c r="V55" s="24"/>
      <c r="W55" s="24"/>
      <c r="X55" s="24"/>
      <c r="Y55" s="24"/>
      <c r="Z55" s="24"/>
      <c r="AA55" s="24"/>
      <c r="AB55" s="17"/>
      <c r="AC55" s="17"/>
      <c r="AD55" s="17"/>
      <c r="AE55" s="17"/>
    </row>
    <row r="56" spans="2:31" x14ac:dyDescent="0.2">
      <c r="B56" s="12"/>
      <c r="C56" s="12"/>
      <c r="D56" s="13"/>
      <c r="E56" s="14"/>
      <c r="F56" s="14"/>
      <c r="G56" s="14"/>
      <c r="H56" s="31">
        <f t="shared" si="2"/>
        <v>0</v>
      </c>
      <c r="I56" s="31" t="str">
        <f t="shared" si="1"/>
        <v/>
      </c>
      <c r="J56" s="60">
        <f>IF(ISBLANK(B56)=TRUE,0,IF(B56=1,VLOOKUP($E$1,bewerkingen!$A$2:$C$30,2,FALSE),VLOOKUP($E$2,bewerkingen!$A$3:$C$30,2,FALSE)))</f>
        <v>0</v>
      </c>
      <c r="K56" s="48"/>
      <c r="L56" s="12"/>
      <c r="M56" s="12"/>
      <c r="N56" s="42"/>
      <c r="O56" s="43"/>
      <c r="P56" s="44"/>
      <c r="Q56" s="60">
        <f>IF(ISBLANK(L56)=TRUE,0,IF(L56=1,VLOOKUP($E$1,bewerkingen!$A$2:$C$30,3,FALSE),VLOOKUP($E$2,bewerkingen!$A$3:$C$30,3,FALSE)))</f>
        <v>0</v>
      </c>
      <c r="S56" s="24"/>
      <c r="T56" s="24"/>
      <c r="U56" s="24"/>
      <c r="V56" s="24"/>
      <c r="W56" s="24"/>
      <c r="X56" s="24"/>
      <c r="Y56" s="24"/>
      <c r="Z56" s="24"/>
      <c r="AA56" s="24"/>
      <c r="AB56" s="17"/>
      <c r="AC56" s="17"/>
      <c r="AD56" s="17"/>
      <c r="AE56" s="17"/>
    </row>
    <row r="57" spans="2:31" x14ac:dyDescent="0.2">
      <c r="B57" s="12"/>
      <c r="C57" s="12"/>
      <c r="D57" s="13"/>
      <c r="E57" s="14"/>
      <c r="F57" s="14"/>
      <c r="G57" s="14"/>
      <c r="H57" s="31">
        <f t="shared" si="2"/>
        <v>0</v>
      </c>
      <c r="I57" s="31" t="str">
        <f t="shared" si="1"/>
        <v/>
      </c>
      <c r="J57" s="60">
        <f>IF(ISBLANK(B57)=TRUE,0,IF(B57=1,VLOOKUP($E$1,bewerkingen!$A$2:$C$30,2,FALSE),VLOOKUP($E$2,bewerkingen!$A$3:$C$30,2,FALSE)))</f>
        <v>0</v>
      </c>
      <c r="K57" s="48"/>
      <c r="L57" s="12"/>
      <c r="M57" s="12"/>
      <c r="N57" s="42"/>
      <c r="O57" s="43"/>
      <c r="P57" s="44"/>
      <c r="Q57" s="60">
        <f>IF(ISBLANK(L57)=TRUE,0,IF(L57=1,VLOOKUP($E$1,bewerkingen!$A$2:$C$30,3,FALSE),VLOOKUP($E$2,bewerkingen!$A$3:$C$30,3,FALSE)))</f>
        <v>0</v>
      </c>
      <c r="S57" s="24"/>
      <c r="T57" s="24"/>
      <c r="U57" s="24"/>
      <c r="V57" s="24"/>
      <c r="W57" s="24"/>
      <c r="X57" s="24"/>
      <c r="Y57" s="24"/>
      <c r="Z57" s="24"/>
      <c r="AA57" s="24"/>
      <c r="AB57" s="17"/>
      <c r="AC57" s="17"/>
      <c r="AD57" s="17"/>
      <c r="AE57" s="17"/>
    </row>
    <row r="58" spans="2:31" x14ac:dyDescent="0.2">
      <c r="B58" s="12"/>
      <c r="C58" s="12"/>
      <c r="D58" s="13"/>
      <c r="E58" s="14"/>
      <c r="F58" s="14"/>
      <c r="G58" s="14"/>
      <c r="H58" s="31">
        <f t="shared" si="2"/>
        <v>0</v>
      </c>
      <c r="I58" s="31" t="str">
        <f t="shared" ref="I58:I70" si="3">IF(H58=0,"",IF(H58&lt;0.17,"ONDERDEEL",+H58*C58))</f>
        <v/>
      </c>
      <c r="J58" s="60">
        <f>IF(ISBLANK(B58)=TRUE,0,IF(B58=1,VLOOKUP($E$1,bewerkingen!$A$2:$C$30,2,FALSE),VLOOKUP($E$2,bewerkingen!$A$3:$C$30,2,FALSE)))</f>
        <v>0</v>
      </c>
      <c r="K58" s="48"/>
      <c r="L58" s="12"/>
      <c r="M58" s="12"/>
      <c r="N58" s="42"/>
      <c r="O58" s="43"/>
      <c r="P58" s="44"/>
      <c r="Q58" s="60">
        <f>IF(ISBLANK(L58)=TRUE,0,IF(L58=1,VLOOKUP($E$1,bewerkingen!$A$2:$C$30,3,FALSE),VLOOKUP($E$2,bewerkingen!$A$3:$C$30,3,FALSE)))</f>
        <v>0</v>
      </c>
      <c r="S58" s="24"/>
      <c r="T58" s="24"/>
      <c r="U58" s="24"/>
      <c r="V58" s="24"/>
      <c r="W58" s="24"/>
      <c r="X58" s="24"/>
      <c r="Y58" s="24"/>
      <c r="Z58" s="24"/>
      <c r="AA58" s="24"/>
      <c r="AB58" s="17"/>
      <c r="AC58" s="17"/>
      <c r="AD58" s="17"/>
      <c r="AE58" s="17"/>
    </row>
    <row r="59" spans="2:31" x14ac:dyDescent="0.2">
      <c r="B59" s="12"/>
      <c r="C59" s="12"/>
      <c r="D59" s="13"/>
      <c r="E59" s="14"/>
      <c r="F59" s="14"/>
      <c r="G59" s="14"/>
      <c r="H59" s="31">
        <f t="shared" si="2"/>
        <v>0</v>
      </c>
      <c r="I59" s="31" t="str">
        <f t="shared" si="3"/>
        <v/>
      </c>
      <c r="J59" s="60">
        <f>IF(ISBLANK(B59)=TRUE,0,IF(B59=1,VLOOKUP($E$1,bewerkingen!$A$2:$C$30,2,FALSE),VLOOKUP($E$2,bewerkingen!$A$3:$C$30,2,FALSE)))</f>
        <v>0</v>
      </c>
      <c r="K59" s="48"/>
      <c r="L59" s="12"/>
      <c r="M59" s="12"/>
      <c r="N59" s="42"/>
      <c r="O59" s="43"/>
      <c r="P59" s="44"/>
      <c r="Q59" s="60">
        <f>IF(ISBLANK(L59)=TRUE,0,IF(L59=1,VLOOKUP($E$1,bewerkingen!$A$2:$C$30,3,FALSE),VLOOKUP($E$2,bewerkingen!$A$3:$C$30,3,FALSE)))</f>
        <v>0</v>
      </c>
      <c r="S59" s="24"/>
      <c r="T59" s="24"/>
      <c r="U59" s="24"/>
      <c r="V59" s="24"/>
      <c r="W59" s="24"/>
      <c r="X59" s="24"/>
      <c r="Y59" s="24"/>
      <c r="Z59" s="24"/>
      <c r="AA59" s="24"/>
      <c r="AB59" s="17"/>
      <c r="AC59" s="17"/>
      <c r="AD59" s="17"/>
      <c r="AE59" s="17"/>
    </row>
    <row r="60" spans="2:31" x14ac:dyDescent="0.2">
      <c r="B60" s="12"/>
      <c r="C60" s="12"/>
      <c r="D60" s="13"/>
      <c r="E60" s="14"/>
      <c r="F60" s="14"/>
      <c r="G60" s="14"/>
      <c r="H60" s="31">
        <f t="shared" si="2"/>
        <v>0</v>
      </c>
      <c r="I60" s="31" t="str">
        <f t="shared" si="3"/>
        <v/>
      </c>
      <c r="J60" s="60">
        <f>IF(ISBLANK(B60)=TRUE,0,IF(B60=1,VLOOKUP($E$1,bewerkingen!$A$2:$C$30,2,FALSE),VLOOKUP($E$2,bewerkingen!$A$3:$C$30,2,FALSE)))</f>
        <v>0</v>
      </c>
      <c r="K60" s="48"/>
      <c r="L60" s="12"/>
      <c r="M60" s="12"/>
      <c r="N60" s="42"/>
      <c r="O60" s="43"/>
      <c r="P60" s="44"/>
      <c r="Q60" s="60">
        <f>IF(ISBLANK(L60)=TRUE,0,IF(L60=1,VLOOKUP($E$1,bewerkingen!$A$2:$C$30,3,FALSE),VLOOKUP($E$2,bewerkingen!$A$3:$C$30,3,FALSE)))</f>
        <v>0</v>
      </c>
      <c r="S60" s="24"/>
      <c r="T60" s="24"/>
      <c r="U60" s="24"/>
      <c r="V60" s="24"/>
      <c r="W60" s="24"/>
      <c r="X60" s="24"/>
      <c r="Y60" s="24"/>
      <c r="Z60" s="24"/>
      <c r="AA60" s="24"/>
      <c r="AB60" s="17"/>
      <c r="AC60" s="17"/>
      <c r="AD60" s="17"/>
      <c r="AE60" s="17"/>
    </row>
    <row r="61" spans="2:31" x14ac:dyDescent="0.2">
      <c r="B61" s="12"/>
      <c r="C61" s="12"/>
      <c r="D61" s="13"/>
      <c r="E61" s="14"/>
      <c r="F61" s="14"/>
      <c r="G61" s="14"/>
      <c r="H61" s="31">
        <f t="shared" si="2"/>
        <v>0</v>
      </c>
      <c r="I61" s="31" t="str">
        <f t="shared" si="3"/>
        <v/>
      </c>
      <c r="J61" s="60">
        <f>IF(ISBLANK(B61)=TRUE,0,IF(B61=1,VLOOKUP($E$1,bewerkingen!$A$2:$C$30,2,FALSE),VLOOKUP($E$2,bewerkingen!$A$3:$C$30,2,FALSE)))</f>
        <v>0</v>
      </c>
      <c r="K61" s="48"/>
      <c r="L61" s="12"/>
      <c r="M61" s="12"/>
      <c r="N61" s="42"/>
      <c r="O61" s="43"/>
      <c r="P61" s="44"/>
      <c r="Q61" s="60">
        <f>IF(ISBLANK(L61)=TRUE,0,IF(L61=1,VLOOKUP($E$1,bewerkingen!$A$2:$C$30,3,FALSE),VLOOKUP($E$2,bewerkingen!$A$3:$C$30,3,FALSE)))</f>
        <v>0</v>
      </c>
      <c r="S61" s="24"/>
      <c r="T61" s="24"/>
      <c r="U61" s="24"/>
      <c r="V61" s="24"/>
      <c r="W61" s="24"/>
      <c r="X61" s="24"/>
      <c r="Y61" s="24"/>
      <c r="Z61" s="24"/>
      <c r="AA61" s="24"/>
      <c r="AB61" s="17"/>
      <c r="AC61" s="17"/>
      <c r="AD61" s="17"/>
      <c r="AE61" s="17"/>
    </row>
    <row r="62" spans="2:31" x14ac:dyDescent="0.2">
      <c r="B62" s="12"/>
      <c r="C62" s="12"/>
      <c r="D62" s="13"/>
      <c r="E62" s="14"/>
      <c r="F62" s="14"/>
      <c r="G62" s="14"/>
      <c r="H62" s="31">
        <f t="shared" si="2"/>
        <v>0</v>
      </c>
      <c r="I62" s="31" t="str">
        <f t="shared" si="3"/>
        <v/>
      </c>
      <c r="J62" s="60">
        <f>IF(ISBLANK(B62)=TRUE,0,IF(B62=1,VLOOKUP($E$1,bewerkingen!$A$2:$C$30,2,FALSE),VLOOKUP($E$2,bewerkingen!$A$3:$C$30,2,FALSE)))</f>
        <v>0</v>
      </c>
      <c r="K62" s="48"/>
      <c r="L62" s="12"/>
      <c r="M62" s="12"/>
      <c r="N62" s="42"/>
      <c r="O62" s="43"/>
      <c r="P62" s="44"/>
      <c r="Q62" s="60">
        <f>IF(ISBLANK(L62)=TRUE,0,IF(L62=1,VLOOKUP($E$1,bewerkingen!$A$2:$C$30,3,FALSE),VLOOKUP($E$2,bewerkingen!$A$3:$C$30,3,FALSE)))</f>
        <v>0</v>
      </c>
      <c r="S62" s="24"/>
      <c r="T62" s="24"/>
      <c r="U62" s="24"/>
      <c r="V62" s="24"/>
      <c r="W62" s="24"/>
      <c r="X62" s="24"/>
      <c r="Y62" s="24"/>
      <c r="Z62" s="24"/>
      <c r="AA62" s="24"/>
      <c r="AB62" s="17"/>
      <c r="AC62" s="17"/>
      <c r="AD62" s="17"/>
      <c r="AE62" s="17"/>
    </row>
    <row r="63" spans="2:31" x14ac:dyDescent="0.2">
      <c r="B63" s="12"/>
      <c r="C63" s="12"/>
      <c r="D63" s="13"/>
      <c r="E63" s="14"/>
      <c r="F63" s="14"/>
      <c r="G63" s="14"/>
      <c r="H63" s="31">
        <f t="shared" si="2"/>
        <v>0</v>
      </c>
      <c r="I63" s="31" t="str">
        <f t="shared" si="3"/>
        <v/>
      </c>
      <c r="J63" s="60">
        <f>IF(ISBLANK(B63)=TRUE,0,IF(B63=1,VLOOKUP($E$1,bewerkingen!$A$2:$C$30,2,FALSE),VLOOKUP($E$2,bewerkingen!$A$3:$C$30,2,FALSE)))</f>
        <v>0</v>
      </c>
      <c r="K63" s="48"/>
      <c r="L63" s="12"/>
      <c r="M63" s="12"/>
      <c r="N63" s="42"/>
      <c r="O63" s="43"/>
      <c r="P63" s="44"/>
      <c r="Q63" s="60">
        <f>IF(ISBLANK(L63)=TRUE,0,IF(L63=1,VLOOKUP($E$1,bewerkingen!$A$2:$C$30,3,FALSE),VLOOKUP($E$2,bewerkingen!$A$3:$C$30,3,FALSE)))</f>
        <v>0</v>
      </c>
      <c r="S63" s="24"/>
      <c r="T63" s="24"/>
      <c r="U63" s="24"/>
      <c r="V63" s="24"/>
      <c r="W63" s="24"/>
      <c r="X63" s="24"/>
      <c r="Y63" s="24"/>
      <c r="Z63" s="24"/>
      <c r="AA63" s="24"/>
      <c r="AB63" s="17"/>
      <c r="AC63" s="17"/>
      <c r="AD63" s="17"/>
      <c r="AE63" s="17"/>
    </row>
    <row r="64" spans="2:31" x14ac:dyDescent="0.2">
      <c r="B64" s="12"/>
      <c r="C64" s="12"/>
      <c r="D64" s="13"/>
      <c r="E64" s="14"/>
      <c r="F64" s="14"/>
      <c r="G64" s="14"/>
      <c r="H64" s="31">
        <f t="shared" si="2"/>
        <v>0</v>
      </c>
      <c r="I64" s="31" t="str">
        <f t="shared" si="3"/>
        <v/>
      </c>
      <c r="J64" s="60">
        <f>IF(ISBLANK(B64)=TRUE,0,IF(B64=1,VLOOKUP($E$1,bewerkingen!$A$2:$C$30,2,FALSE),VLOOKUP($E$2,bewerkingen!$A$3:$C$30,2,FALSE)))</f>
        <v>0</v>
      </c>
      <c r="K64" s="48"/>
      <c r="L64" s="12"/>
      <c r="M64" s="12"/>
      <c r="N64" s="42"/>
      <c r="O64" s="43"/>
      <c r="P64" s="44"/>
      <c r="Q64" s="60">
        <f>IF(ISBLANK(L64)=TRUE,0,IF(L64=1,VLOOKUP($E$1,bewerkingen!$A$2:$C$30,3,FALSE),VLOOKUP($E$2,bewerkingen!$A$3:$C$30,3,FALSE)))</f>
        <v>0</v>
      </c>
      <c r="S64" s="24"/>
      <c r="T64" s="24"/>
      <c r="U64" s="24"/>
      <c r="V64" s="24"/>
      <c r="W64" s="24"/>
      <c r="X64" s="24"/>
      <c r="Y64" s="24"/>
      <c r="Z64" s="24"/>
      <c r="AA64" s="24"/>
      <c r="AB64" s="17"/>
      <c r="AC64" s="17"/>
      <c r="AD64" s="17"/>
      <c r="AE64" s="17"/>
    </row>
    <row r="65" spans="2:31" x14ac:dyDescent="0.2">
      <c r="B65" s="12"/>
      <c r="C65" s="12"/>
      <c r="D65" s="13"/>
      <c r="E65" s="14"/>
      <c r="F65" s="14"/>
      <c r="G65" s="14"/>
      <c r="H65" s="31">
        <f t="shared" si="2"/>
        <v>0</v>
      </c>
      <c r="I65" s="31" t="str">
        <f t="shared" si="3"/>
        <v/>
      </c>
      <c r="J65" s="60">
        <f>IF(ISBLANK(B65)=TRUE,0,IF(B65=1,VLOOKUP($E$1,bewerkingen!$A$2:$C$30,2,FALSE),VLOOKUP($E$2,bewerkingen!$A$3:$C$30,2,FALSE)))</f>
        <v>0</v>
      </c>
      <c r="K65" s="48"/>
      <c r="L65" s="12"/>
      <c r="M65" s="12"/>
      <c r="N65" s="42"/>
      <c r="O65" s="43"/>
      <c r="P65" s="44"/>
      <c r="Q65" s="60">
        <f>IF(ISBLANK(L65)=TRUE,0,IF(L65=1,VLOOKUP($E$1,bewerkingen!$A$2:$C$30,3,FALSE),VLOOKUP($E$2,bewerkingen!$A$3:$C$30,3,FALSE)))</f>
        <v>0</v>
      </c>
      <c r="S65" s="24"/>
      <c r="T65" s="24"/>
      <c r="U65" s="24"/>
      <c r="V65" s="24"/>
      <c r="W65" s="24"/>
      <c r="X65" s="24"/>
      <c r="Y65" s="24"/>
      <c r="Z65" s="24"/>
      <c r="AA65" s="24"/>
      <c r="AB65" s="17"/>
      <c r="AC65" s="17"/>
      <c r="AD65" s="17"/>
      <c r="AE65" s="17"/>
    </row>
    <row r="66" spans="2:31" x14ac:dyDescent="0.2">
      <c r="B66" s="12"/>
      <c r="C66" s="12"/>
      <c r="D66" s="13"/>
      <c r="E66" s="14"/>
      <c r="F66" s="14"/>
      <c r="G66" s="14"/>
      <c r="H66" s="31">
        <f t="shared" si="2"/>
        <v>0</v>
      </c>
      <c r="I66" s="31" t="str">
        <f t="shared" si="3"/>
        <v/>
      </c>
      <c r="J66" s="60">
        <f>IF(ISBLANK(B66)=TRUE,0,IF(B66=1,VLOOKUP($E$1,bewerkingen!$A$2:$C$30,2,FALSE),VLOOKUP($E$2,bewerkingen!$A$3:$C$30,2,FALSE)))</f>
        <v>0</v>
      </c>
      <c r="K66" s="48"/>
      <c r="L66" s="12"/>
      <c r="M66" s="12"/>
      <c r="N66" s="42"/>
      <c r="O66" s="43"/>
      <c r="P66" s="44"/>
      <c r="Q66" s="60">
        <f>IF(ISBLANK(L66)=TRUE,0,IF(L66=1,VLOOKUP($E$1,bewerkingen!$A$2:$C$30,3,FALSE),VLOOKUP($E$2,bewerkingen!$A$3:$C$30,3,FALSE)))</f>
        <v>0</v>
      </c>
      <c r="S66" s="24"/>
      <c r="T66" s="24"/>
      <c r="U66" s="24"/>
      <c r="V66" s="24"/>
      <c r="W66" s="24"/>
      <c r="X66" s="24"/>
      <c r="Y66" s="24"/>
      <c r="Z66" s="24"/>
      <c r="AA66" s="24"/>
      <c r="AB66" s="17"/>
      <c r="AC66" s="17"/>
      <c r="AD66" s="17"/>
      <c r="AE66" s="17"/>
    </row>
    <row r="67" spans="2:31" x14ac:dyDescent="0.2">
      <c r="B67" s="12"/>
      <c r="C67" s="12"/>
      <c r="D67" s="13"/>
      <c r="E67" s="14"/>
      <c r="F67" s="14"/>
      <c r="G67" s="14"/>
      <c r="H67" s="31">
        <f t="shared" si="2"/>
        <v>0</v>
      </c>
      <c r="I67" s="31" t="str">
        <f t="shared" si="3"/>
        <v/>
      </c>
      <c r="J67" s="60">
        <f>IF(ISBLANK(B67)=TRUE,0,IF(B67=1,VLOOKUP($E$1,bewerkingen!$A$2:$C$30,2,FALSE),VLOOKUP($E$2,bewerkingen!$A$3:$C$30,2,FALSE)))</f>
        <v>0</v>
      </c>
      <c r="K67" s="48"/>
      <c r="L67" s="12"/>
      <c r="M67" s="12"/>
      <c r="N67" s="63"/>
      <c r="O67" s="64"/>
      <c r="P67" s="65"/>
      <c r="Q67" s="60">
        <f>IF(ISBLANK(L67)=TRUE,0,IF(L67=1,VLOOKUP($E$1,bewerkingen!$A$2:$C$30,3,FALSE),VLOOKUP($E$2,bewerkingen!$A$3:$C$30,3,FALSE)))</f>
        <v>0</v>
      </c>
      <c r="S67" s="24"/>
      <c r="T67" s="24"/>
      <c r="U67" s="24"/>
      <c r="V67" s="24"/>
      <c r="W67" s="24"/>
      <c r="X67" s="24"/>
      <c r="Y67" s="24"/>
      <c r="Z67" s="24"/>
      <c r="AA67" s="24"/>
      <c r="AB67" s="17"/>
      <c r="AC67" s="17"/>
      <c r="AD67" s="17"/>
      <c r="AE67" s="17"/>
    </row>
    <row r="68" spans="2:31" x14ac:dyDescent="0.2">
      <c r="B68" s="12"/>
      <c r="C68" s="12"/>
      <c r="D68" s="13"/>
      <c r="E68" s="14"/>
      <c r="F68" s="14"/>
      <c r="G68" s="14"/>
      <c r="H68" s="31">
        <f t="shared" si="2"/>
        <v>0</v>
      </c>
      <c r="I68" s="31" t="str">
        <f t="shared" si="3"/>
        <v/>
      </c>
      <c r="J68" s="60">
        <f>IF(ISBLANK(B68)=TRUE,0,IF(B68=1,VLOOKUP($E$1,bewerkingen!$A$2:$C$30,2,FALSE),VLOOKUP($E$2,bewerkingen!$A$3:$C$30,2,FALSE)))</f>
        <v>0</v>
      </c>
      <c r="K68" s="48"/>
      <c r="L68" s="12"/>
      <c r="M68" s="12"/>
      <c r="N68" s="63"/>
      <c r="O68" s="64"/>
      <c r="P68" s="65"/>
      <c r="Q68" s="60">
        <f>IF(ISBLANK(L68)=TRUE,0,IF(L68=1,VLOOKUP($E$1,bewerkingen!$A$2:$C$30,3,FALSE),VLOOKUP($E$2,bewerkingen!$A$3:$C$30,3,FALSE)))</f>
        <v>0</v>
      </c>
      <c r="S68" s="24"/>
      <c r="T68" s="24"/>
      <c r="U68" s="24"/>
      <c r="V68" s="24"/>
      <c r="W68" s="24"/>
      <c r="X68" s="24"/>
      <c r="Y68" s="24"/>
      <c r="Z68" s="24"/>
      <c r="AA68" s="24"/>
      <c r="AB68" s="17"/>
      <c r="AC68" s="17"/>
      <c r="AD68" s="17"/>
      <c r="AE68" s="17"/>
    </row>
    <row r="69" spans="2:31" x14ac:dyDescent="0.2">
      <c r="B69" s="12"/>
      <c r="C69" s="12"/>
      <c r="D69" s="13"/>
      <c r="E69" s="14"/>
      <c r="F69" s="14"/>
      <c r="G69" s="14"/>
      <c r="H69" s="31">
        <f t="shared" si="2"/>
        <v>0</v>
      </c>
      <c r="I69" s="31" t="str">
        <f t="shared" si="3"/>
        <v/>
      </c>
      <c r="J69" s="60">
        <f>IF(ISBLANK(B69)=TRUE,0,IF(B69=1,VLOOKUP($E$1,bewerkingen!$A$2:$C$30,2,FALSE),VLOOKUP($E$2,bewerkingen!$A$3:$C$30,2,FALSE)))</f>
        <v>0</v>
      </c>
      <c r="K69" s="48"/>
      <c r="L69" s="12"/>
      <c r="M69" s="12"/>
      <c r="N69" s="63"/>
      <c r="O69" s="64"/>
      <c r="P69" s="65"/>
      <c r="Q69" s="60">
        <f>IF(ISBLANK(L69)=TRUE,0,IF(L69=1,VLOOKUP($E$1,bewerkingen!$A$2:$C$30,3,FALSE),VLOOKUP($E$2,bewerkingen!$A$3:$C$30,3,FALSE)))</f>
        <v>0</v>
      </c>
      <c r="S69" s="24"/>
      <c r="T69" s="24"/>
      <c r="U69" s="24"/>
      <c r="V69" s="24"/>
      <c r="W69" s="24"/>
      <c r="X69" s="24"/>
      <c r="Y69" s="24"/>
      <c r="Z69" s="24"/>
      <c r="AA69" s="24"/>
      <c r="AB69" s="17"/>
      <c r="AC69" s="17"/>
      <c r="AD69" s="17"/>
      <c r="AE69" s="17"/>
    </row>
    <row r="70" spans="2:31" x14ac:dyDescent="0.2">
      <c r="B70" s="12"/>
      <c r="C70" s="12"/>
      <c r="D70" s="12"/>
      <c r="E70" s="13"/>
      <c r="F70" s="14"/>
      <c r="G70" s="14"/>
      <c r="H70" s="31">
        <f t="shared" si="2"/>
        <v>0</v>
      </c>
      <c r="I70" s="31" t="str">
        <f t="shared" si="3"/>
        <v/>
      </c>
      <c r="J70" s="60">
        <f>IF(ISBLANK(B70)=TRUE,0,IF(B70=1,VLOOKUP($E$1,bewerkingen!$A$2:$C$30,2,FALSE),VLOOKUP($E$2,bewerkingen!$A$3:$C$30,2,FALSE)))</f>
        <v>0</v>
      </c>
      <c r="K70" s="48"/>
      <c r="L70" s="12"/>
      <c r="M70" s="12"/>
      <c r="N70" s="63"/>
      <c r="O70" s="64"/>
      <c r="P70" s="65"/>
      <c r="Q70" s="60">
        <f>IF(ISBLANK(L70)=TRUE,0,IF(L70=1,VLOOKUP($E$1,bewerkingen!$A$2:$C$30,3,FALSE),VLOOKUP($E$2,bewerkingen!$A$3:$C$30,3,FALSE)))</f>
        <v>0</v>
      </c>
      <c r="S70" s="24"/>
      <c r="T70" s="24"/>
      <c r="U70" s="24"/>
      <c r="V70" s="24"/>
      <c r="W70" s="24"/>
      <c r="X70" s="24"/>
      <c r="Y70" s="24"/>
      <c r="Z70" s="24"/>
      <c r="AA70" s="24"/>
      <c r="AB70" s="17"/>
      <c r="AC70" s="17"/>
      <c r="AD70" s="17"/>
      <c r="AE70" s="17"/>
    </row>
  </sheetData>
  <sheetProtection algorithmName="SHA-512" hashValue="NEbaBqfNaujxcYZtxLVXZLp2rGjnCe0A5V4TkMQVjYeE2HvtGaMthaxOkXN8SqPIkoBY3ww/C2DwUB212ytY3Q==" saltValue="y1Z99CgeeWTPXZnR1SsqQg==" spinCount="100000" sheet="1" objects="1" scenarios="1"/>
  <mergeCells count="74">
    <mergeCell ref="B8:D8"/>
    <mergeCell ref="B9:D9"/>
    <mergeCell ref="B3:D3"/>
    <mergeCell ref="B4:D4"/>
    <mergeCell ref="B5:D5"/>
    <mergeCell ref="B6:D6"/>
    <mergeCell ref="B7:D7"/>
    <mergeCell ref="M1:P1"/>
    <mergeCell ref="M3:N3"/>
    <mergeCell ref="O3:P3"/>
    <mergeCell ref="M5:N5"/>
    <mergeCell ref="O5:P5"/>
    <mergeCell ref="K9:L9"/>
    <mergeCell ref="M9:P9"/>
    <mergeCell ref="K6:L6"/>
    <mergeCell ref="M2:P2"/>
    <mergeCell ref="M4:P4"/>
    <mergeCell ref="M6:P6"/>
    <mergeCell ref="K7:L7"/>
    <mergeCell ref="K8:L8"/>
    <mergeCell ref="K3:L3"/>
    <mergeCell ref="K4:L4"/>
    <mergeCell ref="K5:L5"/>
    <mergeCell ref="O8:P8"/>
    <mergeCell ref="M7:P7"/>
    <mergeCell ref="B1:D1"/>
    <mergeCell ref="E1:I1"/>
    <mergeCell ref="B2:D2"/>
    <mergeCell ref="E2:I2"/>
    <mergeCell ref="K1:L1"/>
    <mergeCell ref="K2:L2"/>
    <mergeCell ref="N27:P27"/>
    <mergeCell ref="N28:P28"/>
    <mergeCell ref="N29:P29"/>
    <mergeCell ref="K10:L10"/>
    <mergeCell ref="M10:P10"/>
    <mergeCell ref="B10:D10"/>
    <mergeCell ref="N19:P19"/>
    <mergeCell ref="N20:P20"/>
    <mergeCell ref="N21:P21"/>
    <mergeCell ref="N40:P40"/>
    <mergeCell ref="N37:P37"/>
    <mergeCell ref="N38:P38"/>
    <mergeCell ref="N39:P39"/>
    <mergeCell ref="N33:P33"/>
    <mergeCell ref="N34:P34"/>
    <mergeCell ref="N24:P24"/>
    <mergeCell ref="N25:P25"/>
    <mergeCell ref="N22:P22"/>
    <mergeCell ref="N23:P23"/>
    <mergeCell ref="N14:P14"/>
    <mergeCell ref="N15:P15"/>
    <mergeCell ref="B12:J12"/>
    <mergeCell ref="L12:Q12"/>
    <mergeCell ref="N69:P69"/>
    <mergeCell ref="N70:P70"/>
    <mergeCell ref="N44:P44"/>
    <mergeCell ref="N45:P45"/>
    <mergeCell ref="N46:P46"/>
    <mergeCell ref="N47:P47"/>
    <mergeCell ref="N67:P67"/>
    <mergeCell ref="N68:P68"/>
    <mergeCell ref="N16:P16"/>
    <mergeCell ref="N17:P17"/>
    <mergeCell ref="N18:P18"/>
    <mergeCell ref="N30:P30"/>
    <mergeCell ref="N31:P31"/>
    <mergeCell ref="N26:P26"/>
    <mergeCell ref="N41:P41"/>
    <mergeCell ref="N42:P42"/>
    <mergeCell ref="N43:P43"/>
    <mergeCell ref="N32:P32"/>
    <mergeCell ref="N35:P35"/>
    <mergeCell ref="N36:P36"/>
  </mergeCells>
  <phoneticPr fontId="3" type="noConversion"/>
  <conditionalFormatting sqref="M1:P1">
    <cfRule type="cellIs" dxfId="15" priority="13" operator="equal">
      <formula>"debiteurennummer invullen"</formula>
    </cfRule>
  </conditionalFormatting>
  <conditionalFormatting sqref="M4:P4">
    <cfRule type="cellIs" dxfId="14" priority="12" operator="equal">
      <formula>"RAL"</formula>
    </cfRule>
  </conditionalFormatting>
  <conditionalFormatting sqref="E2:I2">
    <cfRule type="cellIs" dxfId="13" priority="8" operator="equal">
      <formula>"Selecteer bewerking"</formula>
    </cfRule>
    <cfRule type="cellIs" dxfId="12" priority="10" operator="equal">
      <formula>"leeg"</formula>
    </cfRule>
  </conditionalFormatting>
  <conditionalFormatting sqref="E1:I1">
    <cfRule type="cellIs" dxfId="11" priority="6" operator="equal">
      <formula>"Selecteer bewerking"</formula>
    </cfRule>
    <cfRule type="cellIs" dxfId="10" priority="7" operator="equal">
      <formula>"leeg"</formula>
    </cfRule>
  </conditionalFormatting>
  <conditionalFormatting sqref="M7:P7">
    <cfRule type="cellIs" dxfId="9" priority="2" operator="equal">
      <formula>"RAL"</formula>
    </cfRule>
  </conditionalFormatting>
  <conditionalFormatting sqref="M6:P6">
    <cfRule type="cellIs" dxfId="8" priority="1" operator="equal">
      <formula>"RAL"</formula>
    </cfRule>
  </conditionalFormatting>
  <dataValidations count="10">
    <dataValidation type="decimal" allowBlank="1" showInputMessage="1" showErrorMessage="1" sqref="E6 E8" xr:uid="{43726EC0-ED1C-4431-984C-FB4308299136}">
      <formula1>0</formula1>
      <formula2>10000</formula2>
    </dataValidation>
    <dataValidation type="whole" allowBlank="1" showInputMessage="1" showErrorMessage="1" sqref="M14:M70 C14:C70 F15:F70" xr:uid="{2584D83F-863A-4CC5-987E-12EA33B6BA20}">
      <formula1>0</formula1>
      <formula2>10000</formula2>
    </dataValidation>
    <dataValidation type="whole" allowBlank="1" showInputMessage="1" showErrorMessage="1" sqref="L14:L70 B14:B70" xr:uid="{C68666C1-B970-4ECE-8676-F5EBDD47A410}">
      <formula1>1</formula1>
      <formula2>2</formula2>
    </dataValidation>
    <dataValidation type="textLength" allowBlank="1" showInputMessage="1" showErrorMessage="1" sqref="M6:P7" xr:uid="{F4A5B579-C3FC-4CB7-A891-71E6E343A5B4}">
      <formula1>0</formula1>
      <formula2>30</formula2>
    </dataValidation>
    <dataValidation type="date" allowBlank="1" showInputMessage="1" showErrorMessage="1" sqref="M3:N3" xr:uid="{1C536FBF-692E-4F19-B6D5-79200EE5F69D}">
      <formula1>45292</formula1>
      <formula2>47848</formula2>
    </dataValidation>
    <dataValidation type="textLength" operator="notEqual" allowBlank="1" showInputMessage="1" showErrorMessage="1" sqref="M4:P4" xr:uid="{849E7C60-8933-4303-A5FC-731AC174FD7B}">
      <formula1>1</formula1>
    </dataValidation>
    <dataValidation type="whole" allowBlank="1" showInputMessage="1" showErrorMessage="1" sqref="F14" xr:uid="{8F6B8B8B-9D2C-499E-A008-EFCED8F073F7}">
      <formula1>0</formula1>
      <formula2>5000</formula2>
    </dataValidation>
    <dataValidation type="whole" allowBlank="1" showInputMessage="1" showErrorMessage="1" sqref="G14:G70" xr:uid="{2FBC6B5B-108B-471C-81C3-49F28A09AF75}">
      <formula1>1</formula1>
      <formula2>4</formula2>
    </dataValidation>
    <dataValidation type="whole" allowBlank="1" showInputMessage="1" showErrorMessage="1" sqref="E14:E70" xr:uid="{98D139D6-92CB-467D-B2F5-4A7DE1FC27B4}">
      <formula1>0</formula1>
      <formula2>14500</formula2>
    </dataValidation>
    <dataValidation type="date" allowBlank="1" showInputMessage="1" showErrorMessage="1" sqref="M5:N5" xr:uid="{A7D4A69C-09FE-4BA7-95C9-DC2E103C6AFE}">
      <formula1>45292</formula1>
      <formula2>46387</formula2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" r:id="rId4" name="Drop Down 36">
              <controlPr locked="0" defaultSize="0" autoLine="0" autoPict="0">
                <anchor moveWithCells="1">
                  <from>
                    <xdr:col>12</xdr:col>
                    <xdr:colOff>28575</xdr:colOff>
                    <xdr:row>7</xdr:row>
                    <xdr:rowOff>9525</xdr:rowOff>
                  </from>
                  <to>
                    <xdr:col>14</xdr:col>
                    <xdr:colOff>95250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" r:id="rId5" name="Button 38">
              <controlPr defaultSize="0" print="0" autoFill="0" autoPict="0" macro="[0]!legen_formulier">
                <anchor moveWithCells="1" sizeWithCells="1">
                  <from>
                    <xdr:col>17</xdr:col>
                    <xdr:colOff>238125</xdr:colOff>
                    <xdr:row>1</xdr:row>
                    <xdr:rowOff>38100</xdr:rowOff>
                  </from>
                  <to>
                    <xdr:col>17</xdr:col>
                    <xdr:colOff>1685925</xdr:colOff>
                    <xdr:row>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" r:id="rId6" name="Button 39">
              <controlPr defaultSize="0" print="0" autoFill="0" autoPict="0" macro="[0]!SaveWithVariableFromCell">
                <anchor moveWithCells="1" sizeWithCells="1">
                  <from>
                    <xdr:col>17</xdr:col>
                    <xdr:colOff>238125</xdr:colOff>
                    <xdr:row>3</xdr:row>
                    <xdr:rowOff>38100</xdr:rowOff>
                  </from>
                  <to>
                    <xdr:col>17</xdr:col>
                    <xdr:colOff>1685925</xdr:colOff>
                    <xdr:row>4</xdr:row>
                    <xdr:rowOff>114300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2ADE670-F09D-471B-8C44-27AD63F5CBF7}">
          <x14:formula1>
            <xm:f>bewerkingen!$I$3:$I$4</xm:f>
          </x14:formula1>
          <xm:sqref>E3</xm:sqref>
        </x14:dataValidation>
        <x14:dataValidation type="list" allowBlank="1" showInputMessage="1" showErrorMessage="1" xr:uid="{49B2C4F1-3466-45A2-A79D-C598AAB1762F}">
          <x14:formula1>
            <xm:f>bewerkingen!$I$2:$I$3</xm:f>
          </x14:formula1>
          <xm:sqref>E5</xm:sqref>
        </x14:dataValidation>
        <x14:dataValidation type="list" allowBlank="1" showInputMessage="1" showErrorMessage="1" xr:uid="{55670B36-0CF2-482E-864A-265500050E3F}">
          <x14:formula1>
            <xm:f>bewerkingen!$A$2:$A$13</xm:f>
          </x14:formula1>
          <xm:sqref>M12 E1:E2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75FED-C85D-4B28-A541-12E81E0A2A80}">
  <sheetPr codeName="Blad2"/>
  <dimension ref="A1:I29"/>
  <sheetViews>
    <sheetView workbookViewId="0">
      <selection activeCell="C15" sqref="C15"/>
    </sheetView>
  </sheetViews>
  <sheetFormatPr defaultColWidth="8.85546875" defaultRowHeight="15" x14ac:dyDescent="0.25"/>
  <cols>
    <col min="1" max="1" width="50" bestFit="1" customWidth="1"/>
    <col min="2" max="2" width="17.28515625" style="2" bestFit="1" customWidth="1"/>
    <col min="3" max="4" width="39.7109375" style="2" bestFit="1" customWidth="1"/>
    <col min="5" max="5" width="20.42578125" customWidth="1"/>
    <col min="6" max="6" width="20.42578125" hidden="1" customWidth="1"/>
    <col min="7" max="7" width="18.42578125" bestFit="1" customWidth="1"/>
    <col min="9" max="9" width="9.140625" style="2"/>
  </cols>
  <sheetData>
    <row r="1" spans="1:9" x14ac:dyDescent="0.25">
      <c r="A1" s="5" t="s">
        <v>31</v>
      </c>
      <c r="B1" s="6" t="s">
        <v>40</v>
      </c>
      <c r="C1" s="6" t="s">
        <v>30</v>
      </c>
      <c r="D1" s="6" t="s">
        <v>41</v>
      </c>
      <c r="E1" s="15" t="s">
        <v>42</v>
      </c>
      <c r="F1" s="15" t="s">
        <v>43</v>
      </c>
      <c r="G1" s="15" t="s">
        <v>44</v>
      </c>
      <c r="I1" s="15" t="s">
        <v>45</v>
      </c>
    </row>
    <row r="2" spans="1:9" x14ac:dyDescent="0.25">
      <c r="A2" s="1" t="s">
        <v>46</v>
      </c>
      <c r="B2" s="3" t="s">
        <v>47</v>
      </c>
      <c r="C2" s="3" t="s">
        <v>48</v>
      </c>
      <c r="D2" s="3" t="s">
        <v>49</v>
      </c>
      <c r="E2" s="16" t="s">
        <v>50</v>
      </c>
      <c r="F2" s="3"/>
      <c r="G2" s="16" t="s">
        <v>51</v>
      </c>
      <c r="I2" s="2" t="s">
        <v>52</v>
      </c>
    </row>
    <row r="3" spans="1:9" x14ac:dyDescent="0.25">
      <c r="A3" s="1" t="s">
        <v>53</v>
      </c>
      <c r="B3" s="3" t="s">
        <v>54</v>
      </c>
      <c r="C3" s="3" t="s">
        <v>55</v>
      </c>
      <c r="D3" s="3" t="s">
        <v>56</v>
      </c>
      <c r="E3" s="16" t="s">
        <v>57</v>
      </c>
      <c r="F3" s="3"/>
      <c r="G3" s="16" t="s">
        <v>51</v>
      </c>
      <c r="I3" s="2" t="s">
        <v>6</v>
      </c>
    </row>
    <row r="4" spans="1:9" x14ac:dyDescent="0.25">
      <c r="A4" s="1" t="s">
        <v>58</v>
      </c>
      <c r="B4" s="3" t="s">
        <v>59</v>
      </c>
      <c r="C4" s="3" t="s">
        <v>60</v>
      </c>
      <c r="D4" s="3" t="s">
        <v>61</v>
      </c>
      <c r="E4" s="16" t="s">
        <v>62</v>
      </c>
      <c r="F4" s="3"/>
      <c r="G4" s="16" t="s">
        <v>51</v>
      </c>
    </row>
    <row r="5" spans="1:9" x14ac:dyDescent="0.25">
      <c r="A5" s="1" t="s">
        <v>63</v>
      </c>
      <c r="B5" s="3" t="s">
        <v>64</v>
      </c>
      <c r="C5" s="3" t="s">
        <v>65</v>
      </c>
      <c r="D5" s="3" t="s">
        <v>66</v>
      </c>
      <c r="E5" s="16" t="s">
        <v>67</v>
      </c>
      <c r="F5" s="16"/>
      <c r="G5" s="16" t="s">
        <v>404</v>
      </c>
    </row>
    <row r="6" spans="1:9" x14ac:dyDescent="0.25">
      <c r="A6" s="1" t="s">
        <v>68</v>
      </c>
      <c r="B6" s="3" t="s">
        <v>69</v>
      </c>
      <c r="C6" s="3" t="s">
        <v>70</v>
      </c>
      <c r="D6" s="3" t="s">
        <v>71</v>
      </c>
      <c r="E6" s="16" t="s">
        <v>72</v>
      </c>
      <c r="F6" s="16"/>
      <c r="G6" s="16" t="s">
        <v>404</v>
      </c>
    </row>
    <row r="7" spans="1:9" x14ac:dyDescent="0.25">
      <c r="A7" s="1" t="s">
        <v>73</v>
      </c>
      <c r="B7" s="3" t="s">
        <v>74</v>
      </c>
      <c r="C7" s="3" t="s">
        <v>74</v>
      </c>
      <c r="D7" s="3" t="s">
        <v>75</v>
      </c>
      <c r="E7" s="3" t="s">
        <v>76</v>
      </c>
      <c r="F7" s="3"/>
      <c r="G7" s="16" t="s">
        <v>404</v>
      </c>
    </row>
    <row r="8" spans="1:9" x14ac:dyDescent="0.25">
      <c r="A8" s="1" t="s">
        <v>77</v>
      </c>
      <c r="B8" s="3" t="s">
        <v>78</v>
      </c>
      <c r="C8" s="3" t="s">
        <v>79</v>
      </c>
      <c r="D8" s="3" t="s">
        <v>75</v>
      </c>
      <c r="E8" s="3" t="s">
        <v>76</v>
      </c>
      <c r="F8" s="3"/>
      <c r="G8" s="16" t="s">
        <v>51</v>
      </c>
    </row>
    <row r="9" spans="1:9" x14ac:dyDescent="0.25">
      <c r="A9" s="1" t="s">
        <v>80</v>
      </c>
      <c r="B9" s="3" t="s">
        <v>81</v>
      </c>
      <c r="C9" s="3" t="s">
        <v>82</v>
      </c>
      <c r="D9" s="3" t="s">
        <v>83</v>
      </c>
      <c r="E9" s="3" t="s">
        <v>84</v>
      </c>
      <c r="F9" s="3"/>
      <c r="G9" s="16" t="s">
        <v>51</v>
      </c>
    </row>
    <row r="10" spans="1:9" x14ac:dyDescent="0.25">
      <c r="A10" s="1" t="s">
        <v>85</v>
      </c>
      <c r="B10" s="3" t="s">
        <v>86</v>
      </c>
      <c r="C10" s="3" t="s">
        <v>87</v>
      </c>
      <c r="D10" s="3" t="s">
        <v>88</v>
      </c>
      <c r="E10" s="3" t="s">
        <v>89</v>
      </c>
      <c r="F10" s="3"/>
      <c r="G10" s="16" t="s">
        <v>404</v>
      </c>
    </row>
    <row r="11" spans="1:9" x14ac:dyDescent="0.25">
      <c r="A11" s="1" t="s">
        <v>90</v>
      </c>
      <c r="B11" s="2" t="s">
        <v>91</v>
      </c>
      <c r="C11" s="2" t="s">
        <v>91</v>
      </c>
      <c r="D11" s="2" t="s">
        <v>405</v>
      </c>
      <c r="E11" t="s">
        <v>405</v>
      </c>
      <c r="G11" s="16" t="s">
        <v>51</v>
      </c>
    </row>
    <row r="12" spans="1:9" x14ac:dyDescent="0.25">
      <c r="A12" s="1" t="s">
        <v>92</v>
      </c>
      <c r="B12" s="3" t="s">
        <v>93</v>
      </c>
      <c r="C12" s="3" t="s">
        <v>93</v>
      </c>
      <c r="D12" s="3" t="s">
        <v>405</v>
      </c>
      <c r="E12" t="s">
        <v>405</v>
      </c>
      <c r="G12" s="16" t="s">
        <v>51</v>
      </c>
    </row>
    <row r="13" spans="1:9" x14ac:dyDescent="0.25">
      <c r="A13" s="1" t="s">
        <v>94</v>
      </c>
      <c r="B13" s="4" t="s">
        <v>95</v>
      </c>
      <c r="C13" s="4" t="s">
        <v>96</v>
      </c>
      <c r="D13" s="4" t="s">
        <v>405</v>
      </c>
      <c r="E13" t="s">
        <v>405</v>
      </c>
      <c r="G13" s="16" t="s">
        <v>51</v>
      </c>
    </row>
    <row r="14" spans="1:9" x14ac:dyDescent="0.25">
      <c r="A14" s="11" t="s">
        <v>97</v>
      </c>
      <c r="B14" s="2" t="s">
        <v>8</v>
      </c>
      <c r="C14" s="2" t="s">
        <v>406</v>
      </c>
      <c r="D14" s="2" t="s">
        <v>405</v>
      </c>
      <c r="E14" t="s">
        <v>405</v>
      </c>
      <c r="G14" s="16" t="s">
        <v>51</v>
      </c>
    </row>
    <row r="16" spans="1:9" x14ac:dyDescent="0.25">
      <c r="A16" s="11"/>
      <c r="G16" s="16"/>
    </row>
    <row r="17" spans="1:7" x14ac:dyDescent="0.25">
      <c r="A17" s="1"/>
      <c r="G17" s="16"/>
    </row>
    <row r="18" spans="1:7" x14ac:dyDescent="0.25">
      <c r="A18" s="1"/>
    </row>
    <row r="19" spans="1:7" x14ac:dyDescent="0.25">
      <c r="A19" s="1"/>
    </row>
    <row r="20" spans="1:7" x14ac:dyDescent="0.25">
      <c r="A20" s="1"/>
    </row>
    <row r="21" spans="1:7" x14ac:dyDescent="0.25">
      <c r="A21" s="1"/>
    </row>
    <row r="22" spans="1:7" x14ac:dyDescent="0.25">
      <c r="A22" s="1"/>
    </row>
    <row r="23" spans="1:7" x14ac:dyDescent="0.25">
      <c r="A23" s="1"/>
    </row>
    <row r="24" spans="1:7" x14ac:dyDescent="0.25">
      <c r="A24" s="1"/>
    </row>
    <row r="25" spans="1:7" x14ac:dyDescent="0.25">
      <c r="A25" s="1"/>
    </row>
    <row r="26" spans="1:7" x14ac:dyDescent="0.25">
      <c r="A26" s="1"/>
    </row>
    <row r="27" spans="1:7" x14ac:dyDescent="0.25">
      <c r="A27" s="1"/>
    </row>
    <row r="28" spans="1:7" x14ac:dyDescent="0.25">
      <c r="A28" s="1"/>
    </row>
    <row r="29" spans="1:7" x14ac:dyDescent="0.25">
      <c r="A29" s="1"/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C4F1D-3611-4D62-AE90-E64923742C56}">
  <sheetPr codeName="Blad3"/>
  <dimension ref="A1:H306"/>
  <sheetViews>
    <sheetView showGridLines="0" workbookViewId="0">
      <selection activeCell="C10" sqref="C10"/>
    </sheetView>
  </sheetViews>
  <sheetFormatPr defaultColWidth="9.140625" defaultRowHeight="15" x14ac:dyDescent="0.25"/>
  <cols>
    <col min="1" max="1" width="8.85546875" customWidth="1"/>
    <col min="2" max="2" width="8.42578125" style="10" customWidth="1"/>
    <col min="3" max="3" width="43.28515625" style="7" bestFit="1" customWidth="1"/>
    <col min="4" max="4" width="42.42578125" style="7" customWidth="1"/>
    <col min="5" max="5" width="19.42578125" style="7" customWidth="1"/>
    <col min="6" max="6" width="28.5703125" style="7" bestFit="1" customWidth="1"/>
    <col min="7" max="7" width="31.85546875" style="7" customWidth="1"/>
    <col min="8" max="16384" width="9.140625" style="7"/>
  </cols>
  <sheetData>
    <row r="1" spans="1:8" ht="12.75" x14ac:dyDescent="0.25">
      <c r="A1" s="9" t="s">
        <v>98</v>
      </c>
      <c r="B1" s="8" t="s">
        <v>99</v>
      </c>
      <c r="C1" s="8" t="s">
        <v>100</v>
      </c>
      <c r="D1" s="8" t="s">
        <v>101</v>
      </c>
      <c r="E1" s="8" t="s">
        <v>102</v>
      </c>
      <c r="F1" s="8" t="s">
        <v>103</v>
      </c>
    </row>
    <row r="2" spans="1:8" ht="12.75" x14ac:dyDescent="0.25">
      <c r="A2" s="9">
        <v>1</v>
      </c>
      <c r="B2" s="8">
        <v>10526</v>
      </c>
      <c r="C2" s="8" t="s">
        <v>104</v>
      </c>
      <c r="D2" s="8" t="s">
        <v>105</v>
      </c>
      <c r="E2" s="8" t="s">
        <v>106</v>
      </c>
      <c r="F2" s="8" t="s">
        <v>407</v>
      </c>
      <c r="H2" s="7">
        <f>+Tabel1[[#This Row],[Kolom1]]+1-1</f>
        <v>10526</v>
      </c>
    </row>
    <row r="3" spans="1:8" ht="12.75" x14ac:dyDescent="0.25">
      <c r="A3" s="9">
        <v>2</v>
      </c>
      <c r="B3" s="8">
        <v>10542</v>
      </c>
      <c r="C3" s="8" t="s">
        <v>408</v>
      </c>
      <c r="D3" s="8" t="s">
        <v>105</v>
      </c>
      <c r="E3" s="8" t="s">
        <v>106</v>
      </c>
      <c r="F3" s="8" t="s">
        <v>409</v>
      </c>
      <c r="H3" s="7">
        <f>+Tabel1[[#This Row],[Kolom1]]+1-1</f>
        <v>10542</v>
      </c>
    </row>
    <row r="4" spans="1:8" ht="12.75" x14ac:dyDescent="0.25">
      <c r="A4" s="9">
        <v>3</v>
      </c>
      <c r="B4" s="8">
        <v>10588</v>
      </c>
      <c r="C4" s="8" t="s">
        <v>107</v>
      </c>
      <c r="D4" s="8" t="s">
        <v>105</v>
      </c>
      <c r="E4" s="8" t="s">
        <v>106</v>
      </c>
      <c r="F4" s="8" t="s">
        <v>108</v>
      </c>
      <c r="H4" s="7">
        <f>+Tabel1[[#This Row],[Kolom1]]+1-1</f>
        <v>10588</v>
      </c>
    </row>
    <row r="5" spans="1:8" ht="12.75" x14ac:dyDescent="0.25">
      <c r="A5" s="9">
        <v>3</v>
      </c>
      <c r="B5" s="8">
        <v>10801</v>
      </c>
      <c r="C5" s="8" t="s">
        <v>410</v>
      </c>
      <c r="D5" s="8"/>
      <c r="E5" s="8" t="s">
        <v>106</v>
      </c>
      <c r="F5" s="8" t="s">
        <v>108</v>
      </c>
      <c r="H5" s="7">
        <f>+Tabel1[[#This Row],[Kolom1]]+1-1</f>
        <v>10801</v>
      </c>
    </row>
    <row r="6" spans="1:8" ht="12.75" x14ac:dyDescent="0.25">
      <c r="A6" s="9">
        <v>4</v>
      </c>
      <c r="B6" s="8">
        <v>10728</v>
      </c>
      <c r="C6" s="8" t="s">
        <v>116</v>
      </c>
      <c r="D6" s="7" t="s">
        <v>105</v>
      </c>
      <c r="E6" s="8" t="s">
        <v>106</v>
      </c>
      <c r="F6" s="8" t="s">
        <v>112</v>
      </c>
      <c r="H6" s="7">
        <f>+Tabel1[[#This Row],[Kolom1]]+1-1</f>
        <v>10728</v>
      </c>
    </row>
    <row r="7" spans="1:8" ht="12.75" x14ac:dyDescent="0.25">
      <c r="A7" s="9">
        <v>5</v>
      </c>
      <c r="B7" s="8">
        <v>10525</v>
      </c>
      <c r="C7" s="8" t="s">
        <v>114</v>
      </c>
      <c r="D7" s="8" t="s">
        <v>105</v>
      </c>
      <c r="E7" s="8" t="s">
        <v>106</v>
      </c>
      <c r="F7" s="8" t="s">
        <v>112</v>
      </c>
      <c r="H7" s="7">
        <f>+Tabel1[[#This Row],[Kolom1]]+1-1</f>
        <v>10525</v>
      </c>
    </row>
    <row r="8" spans="1:8" ht="12.75" x14ac:dyDescent="0.25">
      <c r="A8" s="9">
        <v>5</v>
      </c>
      <c r="B8" s="8">
        <v>11057</v>
      </c>
      <c r="C8" s="8" t="s">
        <v>115</v>
      </c>
      <c r="D8" s="8"/>
      <c r="E8" s="8" t="s">
        <v>106</v>
      </c>
      <c r="F8" s="8" t="s">
        <v>112</v>
      </c>
      <c r="H8" s="7">
        <f>+Tabel1[[#This Row],[Kolom1]]+1-1</f>
        <v>11057</v>
      </c>
    </row>
    <row r="9" spans="1:8" ht="12.75" x14ac:dyDescent="0.25">
      <c r="A9" s="9">
        <v>5</v>
      </c>
      <c r="B9" s="8">
        <v>11169</v>
      </c>
      <c r="C9" s="8" t="s">
        <v>411</v>
      </c>
      <c r="D9" s="8"/>
      <c r="E9" s="8" t="s">
        <v>412</v>
      </c>
      <c r="F9" s="8" t="s">
        <v>112</v>
      </c>
      <c r="H9" s="7">
        <f>+Tabel1[[#This Row],[Kolom1]]+1-1</f>
        <v>11169</v>
      </c>
    </row>
    <row r="10" spans="1:8" ht="12.75" x14ac:dyDescent="0.25">
      <c r="A10" s="9">
        <v>5</v>
      </c>
      <c r="B10" s="8">
        <v>10529</v>
      </c>
      <c r="C10" s="8" t="s">
        <v>109</v>
      </c>
      <c r="D10" s="7" t="s">
        <v>105</v>
      </c>
      <c r="E10" s="8" t="s">
        <v>106</v>
      </c>
      <c r="F10" s="8" t="s">
        <v>112</v>
      </c>
      <c r="H10" s="7">
        <f>+Tabel1[[#This Row],[Kolom1]]+1-1</f>
        <v>10529</v>
      </c>
    </row>
    <row r="11" spans="1:8" ht="12.75" x14ac:dyDescent="0.25">
      <c r="A11" s="9">
        <v>6</v>
      </c>
      <c r="B11" s="8">
        <v>10655</v>
      </c>
      <c r="C11" s="8" t="s">
        <v>117</v>
      </c>
      <c r="D11" s="8" t="s">
        <v>105</v>
      </c>
      <c r="E11" s="8" t="s">
        <v>106</v>
      </c>
      <c r="F11" s="8" t="s">
        <v>112</v>
      </c>
      <c r="H11" s="7">
        <f>+Tabel1[[#This Row],[Kolom1]]+1-1</f>
        <v>10655</v>
      </c>
    </row>
    <row r="12" spans="1:8" ht="12.75" x14ac:dyDescent="0.25">
      <c r="A12" s="9">
        <v>7</v>
      </c>
      <c r="B12" s="8">
        <v>10527</v>
      </c>
      <c r="C12" s="8" t="s">
        <v>118</v>
      </c>
      <c r="D12" s="8" t="s">
        <v>105</v>
      </c>
      <c r="E12" s="8" t="s">
        <v>106</v>
      </c>
      <c r="F12" s="8" t="s">
        <v>112</v>
      </c>
      <c r="H12" s="7">
        <f>+Tabel1[[#This Row],[Kolom1]]+1-1</f>
        <v>10527</v>
      </c>
    </row>
    <row r="13" spans="1:8" ht="12.75" x14ac:dyDescent="0.25">
      <c r="A13" s="9">
        <v>8</v>
      </c>
      <c r="B13" s="8">
        <v>10704</v>
      </c>
      <c r="C13" s="8" t="s">
        <v>119</v>
      </c>
      <c r="D13" s="8" t="s">
        <v>105</v>
      </c>
      <c r="E13" s="8" t="s">
        <v>106</v>
      </c>
      <c r="F13" s="8" t="s">
        <v>112</v>
      </c>
      <c r="H13" s="7">
        <f>+Tabel1[[#This Row],[Kolom1]]+1-1</f>
        <v>10704</v>
      </c>
    </row>
    <row r="14" spans="1:8" ht="12.75" x14ac:dyDescent="0.25">
      <c r="A14" s="9">
        <v>9</v>
      </c>
      <c r="B14" s="8">
        <v>11214</v>
      </c>
      <c r="C14" s="8" t="s">
        <v>413</v>
      </c>
      <c r="D14" s="8"/>
      <c r="E14" s="8" t="s">
        <v>106</v>
      </c>
      <c r="F14" s="8" t="s">
        <v>112</v>
      </c>
      <c r="H14" s="7">
        <f>+Tabel1[[#This Row],[Kolom1]]+1-1</f>
        <v>11214</v>
      </c>
    </row>
    <row r="15" spans="1:8" ht="12.75" x14ac:dyDescent="0.25">
      <c r="A15" s="9">
        <v>10</v>
      </c>
      <c r="B15" s="8">
        <v>10947</v>
      </c>
      <c r="C15" s="8" t="s">
        <v>414</v>
      </c>
      <c r="D15" s="8"/>
      <c r="E15" s="8" t="s">
        <v>106</v>
      </c>
      <c r="F15" s="8" t="s">
        <v>112</v>
      </c>
      <c r="H15" s="7">
        <f>+Tabel1[[#This Row],[Kolom1]]+1-1</f>
        <v>10947</v>
      </c>
    </row>
    <row r="16" spans="1:8" ht="12.75" x14ac:dyDescent="0.25">
      <c r="A16" s="9">
        <v>11</v>
      </c>
      <c r="B16" s="8">
        <v>10013</v>
      </c>
      <c r="C16" s="8" t="s">
        <v>415</v>
      </c>
      <c r="D16" s="8" t="s">
        <v>416</v>
      </c>
      <c r="E16" s="8" t="s">
        <v>106</v>
      </c>
      <c r="F16" s="8" t="s">
        <v>112</v>
      </c>
      <c r="H16" s="7">
        <f>+Tabel1[[#This Row],[Kolom1]]+1-1</f>
        <v>10013</v>
      </c>
    </row>
    <row r="17" spans="1:8" ht="12.75" x14ac:dyDescent="0.25">
      <c r="A17" s="9">
        <v>12</v>
      </c>
      <c r="B17" s="8">
        <v>11195</v>
      </c>
      <c r="C17" s="8" t="s">
        <v>417</v>
      </c>
      <c r="E17" s="8" t="s">
        <v>106</v>
      </c>
      <c r="F17" s="8" t="s">
        <v>112</v>
      </c>
      <c r="H17" s="7">
        <f>+Tabel1[[#This Row],[Kolom1]]+1-1</f>
        <v>11195</v>
      </c>
    </row>
    <row r="18" spans="1:8" ht="12.75" x14ac:dyDescent="0.25">
      <c r="A18" s="9">
        <v>13</v>
      </c>
      <c r="B18" s="8">
        <v>10547</v>
      </c>
      <c r="C18" s="8" t="s">
        <v>120</v>
      </c>
      <c r="D18" s="8" t="s">
        <v>105</v>
      </c>
      <c r="E18" s="8" t="s">
        <v>106</v>
      </c>
      <c r="F18" s="8" t="s">
        <v>112</v>
      </c>
      <c r="H18" s="7">
        <f>+Tabel1[[#This Row],[Kolom1]]+1-1</f>
        <v>10547</v>
      </c>
    </row>
    <row r="19" spans="1:8" ht="12.75" x14ac:dyDescent="0.25">
      <c r="A19" s="9">
        <v>14</v>
      </c>
      <c r="B19" s="8">
        <v>10528</v>
      </c>
      <c r="C19" s="8" t="s">
        <v>121</v>
      </c>
      <c r="D19" s="7" t="s">
        <v>105</v>
      </c>
      <c r="E19" s="8" t="s">
        <v>106</v>
      </c>
      <c r="F19" s="8" t="s">
        <v>112</v>
      </c>
      <c r="H19" s="7">
        <f>+Tabel1[[#This Row],[Kolom1]]+1-1</f>
        <v>10528</v>
      </c>
    </row>
    <row r="20" spans="1:8" ht="12.75" x14ac:dyDescent="0.25">
      <c r="A20" s="9">
        <v>15</v>
      </c>
      <c r="B20" s="8">
        <v>11206</v>
      </c>
      <c r="C20" s="8" t="s">
        <v>418</v>
      </c>
      <c r="D20" s="8" t="s">
        <v>105</v>
      </c>
      <c r="E20" s="8"/>
      <c r="F20" s="8" t="s">
        <v>112</v>
      </c>
      <c r="H20" s="7">
        <f>+Tabel1[[#This Row],[Kolom1]]+1-1</f>
        <v>11206</v>
      </c>
    </row>
    <row r="21" spans="1:8" ht="12.75" x14ac:dyDescent="0.25">
      <c r="A21" s="9">
        <v>16</v>
      </c>
      <c r="B21" s="8">
        <v>11039</v>
      </c>
      <c r="C21" s="8" t="s">
        <v>122</v>
      </c>
      <c r="D21" s="8"/>
      <c r="E21" s="8" t="s">
        <v>106</v>
      </c>
      <c r="F21" s="8" t="s">
        <v>112</v>
      </c>
      <c r="H21" s="7">
        <f>+Tabel1[[#This Row],[Kolom1]]+1-1</f>
        <v>11039</v>
      </c>
    </row>
    <row r="22" spans="1:8" ht="12.75" x14ac:dyDescent="0.25">
      <c r="A22" s="9">
        <v>17</v>
      </c>
      <c r="B22" s="8">
        <v>11274</v>
      </c>
      <c r="C22" s="8" t="s">
        <v>419</v>
      </c>
      <c r="E22" s="8" t="s">
        <v>106</v>
      </c>
      <c r="F22" s="8" t="s">
        <v>112</v>
      </c>
      <c r="H22" s="7">
        <f>+Tabel1[[#This Row],[Kolom1]]+1-1</f>
        <v>11274</v>
      </c>
    </row>
    <row r="23" spans="1:8" ht="12.75" x14ac:dyDescent="0.25">
      <c r="A23" s="9">
        <v>19</v>
      </c>
      <c r="B23" s="8">
        <v>10776</v>
      </c>
      <c r="C23" s="8" t="s">
        <v>123</v>
      </c>
      <c r="D23" s="8" t="s">
        <v>105</v>
      </c>
      <c r="E23" s="8" t="s">
        <v>106</v>
      </c>
      <c r="F23" s="8" t="s">
        <v>112</v>
      </c>
      <c r="H23" s="7">
        <f>+Tabel1[[#This Row],[Kolom1]]+1-1</f>
        <v>10776</v>
      </c>
    </row>
    <row r="24" spans="1:8" ht="12.75" x14ac:dyDescent="0.25">
      <c r="A24" s="9">
        <v>20</v>
      </c>
      <c r="B24" s="8">
        <v>10936</v>
      </c>
      <c r="C24" s="8" t="s">
        <v>124</v>
      </c>
      <c r="D24" s="8"/>
      <c r="E24" s="8" t="s">
        <v>106</v>
      </c>
      <c r="F24" s="8" t="s">
        <v>112</v>
      </c>
      <c r="H24" s="7">
        <f>+Tabel1[[#This Row],[Kolom1]]+1-1</f>
        <v>10936</v>
      </c>
    </row>
    <row r="25" spans="1:8" ht="12.75" x14ac:dyDescent="0.25">
      <c r="A25" s="9">
        <v>21</v>
      </c>
      <c r="B25" s="8">
        <v>10530</v>
      </c>
      <c r="C25" s="8" t="s">
        <v>125</v>
      </c>
      <c r="D25" s="8" t="s">
        <v>105</v>
      </c>
      <c r="E25" s="8" t="s">
        <v>106</v>
      </c>
      <c r="F25" s="8" t="s">
        <v>112</v>
      </c>
      <c r="H25" s="7">
        <f>+Tabel1[[#This Row],[Kolom1]]+1-1</f>
        <v>10530</v>
      </c>
    </row>
    <row r="26" spans="1:8" ht="12.75" x14ac:dyDescent="0.25">
      <c r="A26" s="9">
        <v>22</v>
      </c>
      <c r="B26" s="8">
        <v>10531</v>
      </c>
      <c r="C26" s="8" t="s">
        <v>126</v>
      </c>
      <c r="D26" s="7" t="s">
        <v>105</v>
      </c>
      <c r="E26" s="8" t="s">
        <v>106</v>
      </c>
      <c r="F26" s="8" t="s">
        <v>112</v>
      </c>
      <c r="H26" s="7">
        <f>+Tabel1[[#This Row],[Kolom1]]+1-1</f>
        <v>10531</v>
      </c>
    </row>
    <row r="27" spans="1:8" ht="12.75" x14ac:dyDescent="0.25">
      <c r="A27" s="9">
        <v>23</v>
      </c>
      <c r="B27" s="8">
        <v>10886</v>
      </c>
      <c r="C27" s="8" t="s">
        <v>127</v>
      </c>
      <c r="E27" s="7" t="s">
        <v>106</v>
      </c>
      <c r="F27" s="8" t="s">
        <v>112</v>
      </c>
      <c r="H27" s="7">
        <f>+Tabel1[[#This Row],[Kolom1]]+1-1</f>
        <v>10886</v>
      </c>
    </row>
    <row r="28" spans="1:8" ht="12.75" x14ac:dyDescent="0.25">
      <c r="A28" s="9">
        <v>24</v>
      </c>
      <c r="B28" s="8">
        <v>10532</v>
      </c>
      <c r="C28" s="8" t="s">
        <v>128</v>
      </c>
      <c r="D28" s="8" t="s">
        <v>105</v>
      </c>
      <c r="E28" s="8" t="s">
        <v>106</v>
      </c>
      <c r="F28" s="8" t="s">
        <v>112</v>
      </c>
      <c r="H28" s="7">
        <f>+Tabel1[[#This Row],[Kolom1]]+1-1</f>
        <v>10532</v>
      </c>
    </row>
    <row r="29" spans="1:8" ht="12.75" x14ac:dyDescent="0.25">
      <c r="A29" s="9">
        <v>25</v>
      </c>
      <c r="B29" s="8">
        <v>10843</v>
      </c>
      <c r="C29" s="8" t="s">
        <v>129</v>
      </c>
      <c r="D29" s="8" t="s">
        <v>105</v>
      </c>
      <c r="E29" s="8" t="s">
        <v>106</v>
      </c>
      <c r="F29" s="7" t="s">
        <v>112</v>
      </c>
      <c r="H29" s="7">
        <f>+Tabel1[[#This Row],[Kolom1]]+1-1</f>
        <v>10843</v>
      </c>
    </row>
    <row r="30" spans="1:8" ht="12.75" x14ac:dyDescent="0.25">
      <c r="A30" s="9">
        <v>26</v>
      </c>
      <c r="B30" s="8">
        <v>10533</v>
      </c>
      <c r="C30" s="8" t="s">
        <v>130</v>
      </c>
      <c r="D30" s="7" t="s">
        <v>105</v>
      </c>
      <c r="E30" s="8" t="s">
        <v>106</v>
      </c>
      <c r="F30" s="8" t="s">
        <v>112</v>
      </c>
      <c r="H30" s="7">
        <f>+Tabel1[[#This Row],[Kolom1]]+1-1</f>
        <v>10533</v>
      </c>
    </row>
    <row r="31" spans="1:8" ht="12.75" x14ac:dyDescent="0.25">
      <c r="A31" s="9">
        <v>27</v>
      </c>
      <c r="B31" s="8">
        <v>10954</v>
      </c>
      <c r="C31" s="8" t="s">
        <v>131</v>
      </c>
      <c r="D31" s="8"/>
      <c r="E31" s="8" t="s">
        <v>106</v>
      </c>
      <c r="F31" s="8" t="s">
        <v>112</v>
      </c>
      <c r="H31" s="7">
        <f>+Tabel1[[#This Row],[Kolom1]]+1-1</f>
        <v>10954</v>
      </c>
    </row>
    <row r="32" spans="1:8" ht="12.75" x14ac:dyDescent="0.25">
      <c r="A32" s="9">
        <v>28</v>
      </c>
      <c r="B32" s="8">
        <v>11114</v>
      </c>
      <c r="C32" s="8" t="s">
        <v>132</v>
      </c>
      <c r="D32" s="8"/>
      <c r="E32" s="8"/>
      <c r="F32" s="8" t="s">
        <v>112</v>
      </c>
      <c r="H32" s="7">
        <f>+Tabel1[[#This Row],[Kolom1]]+1-1</f>
        <v>11114</v>
      </c>
    </row>
    <row r="33" spans="1:8" ht="12.75" x14ac:dyDescent="0.25">
      <c r="A33" s="9">
        <v>29</v>
      </c>
      <c r="B33" s="8">
        <v>10534</v>
      </c>
      <c r="C33" s="8" t="s">
        <v>133</v>
      </c>
      <c r="D33" s="7" t="s">
        <v>105</v>
      </c>
      <c r="E33" s="8" t="s">
        <v>106</v>
      </c>
      <c r="F33" s="8" t="s">
        <v>112</v>
      </c>
      <c r="H33" s="7">
        <f>+Tabel1[[#This Row],[Kolom1]]+1-1</f>
        <v>10534</v>
      </c>
    </row>
    <row r="34" spans="1:8" ht="12.75" x14ac:dyDescent="0.25">
      <c r="A34" s="9">
        <v>30</v>
      </c>
      <c r="B34" s="8">
        <v>11139</v>
      </c>
      <c r="C34" s="8" t="s">
        <v>134</v>
      </c>
      <c r="D34" s="8"/>
      <c r="E34" s="8" t="s">
        <v>106</v>
      </c>
      <c r="F34" s="8" t="s">
        <v>112</v>
      </c>
      <c r="H34" s="7">
        <f>+Tabel1[[#This Row],[Kolom1]]+1-1</f>
        <v>11139</v>
      </c>
    </row>
    <row r="35" spans="1:8" ht="12.75" x14ac:dyDescent="0.25">
      <c r="A35" s="9">
        <v>31</v>
      </c>
      <c r="B35" s="8">
        <v>10536</v>
      </c>
      <c r="C35" s="8" t="s">
        <v>135</v>
      </c>
      <c r="D35" s="8" t="s">
        <v>105</v>
      </c>
      <c r="E35" s="8" t="s">
        <v>106</v>
      </c>
      <c r="F35" s="8" t="s">
        <v>112</v>
      </c>
      <c r="H35" s="7">
        <f>+Tabel1[[#This Row],[Kolom1]]+1-1</f>
        <v>10536</v>
      </c>
    </row>
    <row r="36" spans="1:8" ht="12.75" x14ac:dyDescent="0.25">
      <c r="A36" s="9">
        <v>32</v>
      </c>
      <c r="B36" s="8">
        <v>10537</v>
      </c>
      <c r="C36" s="8" t="s">
        <v>136</v>
      </c>
      <c r="D36" s="7" t="s">
        <v>105</v>
      </c>
      <c r="E36" s="8" t="s">
        <v>106</v>
      </c>
      <c r="F36" s="8" t="s">
        <v>112</v>
      </c>
      <c r="H36" s="7">
        <f>+Tabel1[[#This Row],[Kolom1]]+1-1</f>
        <v>10537</v>
      </c>
    </row>
    <row r="37" spans="1:8" ht="12.75" x14ac:dyDescent="0.25">
      <c r="A37" s="9">
        <v>33</v>
      </c>
      <c r="B37" s="8">
        <v>10999</v>
      </c>
      <c r="C37" s="8" t="s">
        <v>137</v>
      </c>
      <c r="D37" s="8"/>
      <c r="E37" s="8" t="s">
        <v>106</v>
      </c>
      <c r="F37" s="8" t="s">
        <v>112</v>
      </c>
      <c r="H37" s="7">
        <f>+Tabel1[[#This Row],[Kolom1]]+1-1</f>
        <v>10999</v>
      </c>
    </row>
    <row r="38" spans="1:8" ht="12.75" x14ac:dyDescent="0.25">
      <c r="A38" s="9">
        <v>34</v>
      </c>
      <c r="B38" s="8">
        <v>10538</v>
      </c>
      <c r="C38" s="8" t="s">
        <v>138</v>
      </c>
      <c r="D38" s="8" t="s">
        <v>105</v>
      </c>
      <c r="E38" s="8" t="s">
        <v>106</v>
      </c>
      <c r="F38" s="8" t="s">
        <v>112</v>
      </c>
      <c r="H38" s="7">
        <f>+Tabel1[[#This Row],[Kolom1]]+1-1</f>
        <v>10538</v>
      </c>
    </row>
    <row r="39" spans="1:8" ht="12.75" x14ac:dyDescent="0.25">
      <c r="A39" s="9">
        <v>35</v>
      </c>
      <c r="B39" s="8">
        <v>10539</v>
      </c>
      <c r="C39" s="8" t="s">
        <v>139</v>
      </c>
      <c r="D39" s="8" t="s">
        <v>105</v>
      </c>
      <c r="E39" s="8" t="s">
        <v>106</v>
      </c>
      <c r="F39" s="8" t="s">
        <v>112</v>
      </c>
      <c r="H39" s="7">
        <f>+Tabel1[[#This Row],[Kolom1]]+1-1</f>
        <v>10539</v>
      </c>
    </row>
    <row r="40" spans="1:8" ht="12.75" x14ac:dyDescent="0.25">
      <c r="A40" s="9">
        <v>36</v>
      </c>
      <c r="B40" s="8">
        <v>10967</v>
      </c>
      <c r="C40" s="8" t="s">
        <v>140</v>
      </c>
      <c r="D40" s="8"/>
      <c r="E40" s="8" t="s">
        <v>106</v>
      </c>
      <c r="F40" s="8" t="s">
        <v>112</v>
      </c>
      <c r="H40" s="7">
        <f>+Tabel1[[#This Row],[Kolom1]]+1-1</f>
        <v>10967</v>
      </c>
    </row>
    <row r="41" spans="1:8" ht="12.75" x14ac:dyDescent="0.25">
      <c r="A41" s="9">
        <v>37</v>
      </c>
      <c r="B41" s="8">
        <v>10540</v>
      </c>
      <c r="C41" s="8" t="s">
        <v>141</v>
      </c>
      <c r="D41" s="7" t="s">
        <v>105</v>
      </c>
      <c r="E41" s="8" t="s">
        <v>106</v>
      </c>
      <c r="F41" s="8" t="s">
        <v>112</v>
      </c>
      <c r="H41" s="7">
        <f>+Tabel1[[#This Row],[Kolom1]]+1-1</f>
        <v>10540</v>
      </c>
    </row>
    <row r="42" spans="1:8" ht="12.75" x14ac:dyDescent="0.25">
      <c r="A42" s="9">
        <v>38</v>
      </c>
      <c r="B42" s="8">
        <v>10669</v>
      </c>
      <c r="C42" s="8" t="s">
        <v>142</v>
      </c>
      <c r="D42" s="7" t="s">
        <v>105</v>
      </c>
      <c r="E42" s="8" t="s">
        <v>106</v>
      </c>
      <c r="F42" s="8" t="s">
        <v>112</v>
      </c>
      <c r="H42" s="7">
        <f>+Tabel1[[#This Row],[Kolom1]]+1-1</f>
        <v>10669</v>
      </c>
    </row>
    <row r="43" spans="1:8" ht="12.75" x14ac:dyDescent="0.25">
      <c r="A43" s="9">
        <v>39</v>
      </c>
      <c r="B43" s="8">
        <v>10541</v>
      </c>
      <c r="C43" s="8" t="s">
        <v>143</v>
      </c>
      <c r="D43" s="8" t="s">
        <v>105</v>
      </c>
      <c r="E43" s="8" t="s">
        <v>106</v>
      </c>
      <c r="F43" s="8" t="s">
        <v>112</v>
      </c>
      <c r="H43" s="7">
        <f>+Tabel1[[#This Row],[Kolom1]]+1-1</f>
        <v>10541</v>
      </c>
    </row>
    <row r="44" spans="1:8" ht="12.75" x14ac:dyDescent="0.25">
      <c r="A44" s="9">
        <v>40</v>
      </c>
      <c r="B44" s="8">
        <v>10555</v>
      </c>
      <c r="C44" s="8" t="s">
        <v>420</v>
      </c>
      <c r="D44" s="8" t="s">
        <v>105</v>
      </c>
      <c r="E44" s="8" t="s">
        <v>106</v>
      </c>
      <c r="F44" s="8" t="s">
        <v>112</v>
      </c>
      <c r="H44" s="7">
        <f>+Tabel1[[#This Row],[Kolom1]]+1-1</f>
        <v>10555</v>
      </c>
    </row>
    <row r="45" spans="1:8" ht="12.75" x14ac:dyDescent="0.25">
      <c r="A45" s="9">
        <v>41</v>
      </c>
      <c r="B45" s="8">
        <v>11245</v>
      </c>
      <c r="C45" s="8" t="s">
        <v>421</v>
      </c>
      <c r="D45" s="8"/>
      <c r="E45" s="8" t="s">
        <v>106</v>
      </c>
      <c r="F45" s="8" t="s">
        <v>112</v>
      </c>
      <c r="H45" s="7">
        <f>+Tabel1[[#This Row],[Kolom1]]+1-1</f>
        <v>11245</v>
      </c>
    </row>
    <row r="46" spans="1:8" ht="12.75" x14ac:dyDescent="0.25">
      <c r="A46" s="9">
        <v>42</v>
      </c>
      <c r="B46" s="8">
        <v>10713</v>
      </c>
      <c r="C46" s="8" t="s">
        <v>144</v>
      </c>
      <c r="D46" s="8" t="s">
        <v>105</v>
      </c>
      <c r="E46" s="8" t="s">
        <v>106</v>
      </c>
      <c r="F46" s="8" t="s">
        <v>112</v>
      </c>
      <c r="H46" s="7">
        <f>+Tabel1[[#This Row],[Kolom1]]+1-1</f>
        <v>10713</v>
      </c>
    </row>
    <row r="47" spans="1:8" ht="12.75" x14ac:dyDescent="0.25">
      <c r="A47" s="9">
        <v>44</v>
      </c>
      <c r="B47" s="8">
        <v>10760</v>
      </c>
      <c r="C47" s="8" t="s">
        <v>145</v>
      </c>
      <c r="E47" s="8" t="s">
        <v>106</v>
      </c>
      <c r="F47" s="8" t="s">
        <v>112</v>
      </c>
      <c r="H47" s="7">
        <f>+Tabel1[[#This Row],[Kolom1]]+1-1</f>
        <v>10760</v>
      </c>
    </row>
    <row r="48" spans="1:8" ht="12.75" x14ac:dyDescent="0.25">
      <c r="A48" s="9">
        <v>45</v>
      </c>
      <c r="B48" s="8">
        <v>10992</v>
      </c>
      <c r="C48" s="8" t="s">
        <v>146</v>
      </c>
      <c r="E48" s="8" t="s">
        <v>106</v>
      </c>
      <c r="F48" s="8" t="s">
        <v>112</v>
      </c>
      <c r="H48" s="7">
        <f>+Tabel1[[#This Row],[Kolom1]]+1-1</f>
        <v>10992</v>
      </c>
    </row>
    <row r="49" spans="1:8" ht="12.75" x14ac:dyDescent="0.25">
      <c r="A49" s="9">
        <v>46</v>
      </c>
      <c r="B49" s="8">
        <v>11284</v>
      </c>
      <c r="C49" s="8" t="s">
        <v>422</v>
      </c>
      <c r="D49" s="8"/>
      <c r="E49" s="8" t="s">
        <v>106</v>
      </c>
      <c r="F49" s="7" t="s">
        <v>112</v>
      </c>
      <c r="H49" s="7">
        <f>+Tabel1[[#This Row],[Kolom1]]+1-1</f>
        <v>11284</v>
      </c>
    </row>
    <row r="50" spans="1:8" ht="12.75" x14ac:dyDescent="0.25">
      <c r="A50" s="9">
        <v>47</v>
      </c>
      <c r="B50" s="8">
        <v>10543</v>
      </c>
      <c r="C50" s="8" t="s">
        <v>147</v>
      </c>
      <c r="D50" s="7" t="s">
        <v>105</v>
      </c>
      <c r="E50" s="8" t="s">
        <v>106</v>
      </c>
      <c r="F50" s="8" t="s">
        <v>112</v>
      </c>
      <c r="H50" s="7">
        <f>+Tabel1[[#This Row],[Kolom1]]+1-1</f>
        <v>10543</v>
      </c>
    </row>
    <row r="51" spans="1:8" ht="12.75" x14ac:dyDescent="0.25">
      <c r="A51" s="9">
        <v>48</v>
      </c>
      <c r="B51" s="8">
        <v>123565</v>
      </c>
      <c r="C51" s="8" t="s">
        <v>423</v>
      </c>
      <c r="D51" s="8"/>
      <c r="E51" s="8" t="s">
        <v>106</v>
      </c>
      <c r="F51" s="8" t="s">
        <v>112</v>
      </c>
      <c r="H51" s="7">
        <f>+Tabel1[[#This Row],[Kolom1]]+1-1</f>
        <v>123565</v>
      </c>
    </row>
    <row r="52" spans="1:8" ht="12.75" x14ac:dyDescent="0.25">
      <c r="A52" s="9">
        <v>49</v>
      </c>
      <c r="B52" s="8">
        <v>10545</v>
      </c>
      <c r="C52" s="8" t="s">
        <v>148</v>
      </c>
      <c r="D52" s="8" t="s">
        <v>105</v>
      </c>
      <c r="E52" s="8" t="s">
        <v>106</v>
      </c>
      <c r="F52" s="8" t="s">
        <v>112</v>
      </c>
      <c r="H52" s="7">
        <f>+Tabel1[[#This Row],[Kolom1]]+1-1</f>
        <v>10545</v>
      </c>
    </row>
    <row r="53" spans="1:8" ht="12.75" x14ac:dyDescent="0.25">
      <c r="A53" s="9">
        <v>50</v>
      </c>
      <c r="B53" s="8">
        <v>123575</v>
      </c>
      <c r="C53" s="8" t="s">
        <v>424</v>
      </c>
      <c r="D53" s="8"/>
      <c r="E53" s="8" t="s">
        <v>106</v>
      </c>
      <c r="F53" s="8" t="s">
        <v>112</v>
      </c>
      <c r="H53" s="7">
        <f>+Tabel1[[#This Row],[Kolom1]]+1-1</f>
        <v>123575</v>
      </c>
    </row>
    <row r="54" spans="1:8" ht="12.75" x14ac:dyDescent="0.25">
      <c r="A54" s="9">
        <v>51</v>
      </c>
      <c r="B54" s="8">
        <v>10546</v>
      </c>
      <c r="C54" s="8" t="s">
        <v>149</v>
      </c>
      <c r="D54" s="8" t="s">
        <v>105</v>
      </c>
      <c r="E54" s="8" t="s">
        <v>106</v>
      </c>
      <c r="F54" s="8" t="s">
        <v>112</v>
      </c>
      <c r="H54" s="7">
        <f>+Tabel1[[#This Row],[Kolom1]]+1-1</f>
        <v>10546</v>
      </c>
    </row>
    <row r="55" spans="1:8" ht="12.75" x14ac:dyDescent="0.25">
      <c r="A55" s="9">
        <v>52</v>
      </c>
      <c r="B55" s="8">
        <v>11032</v>
      </c>
      <c r="C55" s="8" t="s">
        <v>150</v>
      </c>
      <c r="D55" s="8"/>
      <c r="E55" s="8" t="s">
        <v>106</v>
      </c>
      <c r="F55" s="8" t="s">
        <v>112</v>
      </c>
      <c r="H55" s="7">
        <f>+Tabel1[[#This Row],[Kolom1]]+1-1</f>
        <v>11032</v>
      </c>
    </row>
    <row r="56" spans="1:8" ht="12.75" x14ac:dyDescent="0.25">
      <c r="A56" s="9">
        <v>53</v>
      </c>
      <c r="B56" s="8">
        <v>11122</v>
      </c>
      <c r="C56" s="8" t="s">
        <v>151</v>
      </c>
      <c r="E56" s="8" t="s">
        <v>106</v>
      </c>
      <c r="F56" s="8" t="s">
        <v>112</v>
      </c>
      <c r="H56" s="7">
        <f>+Tabel1[[#This Row],[Kolom1]]+1-1</f>
        <v>11122</v>
      </c>
    </row>
    <row r="57" spans="1:8" ht="12.75" x14ac:dyDescent="0.25">
      <c r="A57" s="9">
        <v>54</v>
      </c>
      <c r="B57" s="8">
        <v>10956</v>
      </c>
      <c r="C57" s="8" t="s">
        <v>152</v>
      </c>
      <c r="D57" s="8"/>
      <c r="E57" s="8" t="s">
        <v>106</v>
      </c>
      <c r="F57" s="8" t="s">
        <v>112</v>
      </c>
      <c r="H57" s="7">
        <f>+Tabel1[[#This Row],[Kolom1]]+1-1</f>
        <v>10956</v>
      </c>
    </row>
    <row r="58" spans="1:8" ht="12.75" x14ac:dyDescent="0.25">
      <c r="A58" s="9">
        <v>55</v>
      </c>
      <c r="B58" s="8">
        <v>10548</v>
      </c>
      <c r="C58" s="8" t="s">
        <v>153</v>
      </c>
      <c r="D58" s="8" t="s">
        <v>105</v>
      </c>
      <c r="E58" s="8" t="s">
        <v>106</v>
      </c>
      <c r="F58" s="8" t="s">
        <v>112</v>
      </c>
      <c r="H58" s="7">
        <f>+Tabel1[[#This Row],[Kolom1]]+1-1</f>
        <v>10548</v>
      </c>
    </row>
    <row r="59" spans="1:8" ht="12.75" x14ac:dyDescent="0.25">
      <c r="A59" s="9">
        <v>56</v>
      </c>
      <c r="B59" s="8">
        <v>10549</v>
      </c>
      <c r="C59" s="8" t="s">
        <v>154</v>
      </c>
      <c r="D59" s="8" t="s">
        <v>105</v>
      </c>
      <c r="E59" s="8" t="s">
        <v>106</v>
      </c>
      <c r="F59" s="8" t="s">
        <v>112</v>
      </c>
      <c r="H59" s="7">
        <f>+Tabel1[[#This Row],[Kolom1]]+1-1</f>
        <v>10549</v>
      </c>
    </row>
    <row r="60" spans="1:8" ht="12.75" x14ac:dyDescent="0.25">
      <c r="A60" s="9">
        <v>57</v>
      </c>
      <c r="B60" s="8">
        <v>11271</v>
      </c>
      <c r="C60" s="8" t="s">
        <v>425</v>
      </c>
      <c r="D60" s="8"/>
      <c r="E60" s="8" t="s">
        <v>106</v>
      </c>
      <c r="F60" s="8" t="s">
        <v>112</v>
      </c>
      <c r="H60" s="7">
        <f>+Tabel1[[#This Row],[Kolom1]]+1-1</f>
        <v>11271</v>
      </c>
    </row>
    <row r="61" spans="1:8" ht="12.75" x14ac:dyDescent="0.25">
      <c r="A61" s="9">
        <v>58</v>
      </c>
      <c r="B61" s="8">
        <v>10550</v>
      </c>
      <c r="C61" s="8" t="s">
        <v>155</v>
      </c>
      <c r="D61" s="8" t="s">
        <v>105</v>
      </c>
      <c r="E61" s="8" t="s">
        <v>106</v>
      </c>
      <c r="F61" s="8" t="s">
        <v>112</v>
      </c>
      <c r="H61" s="7">
        <f>+Tabel1[[#This Row],[Kolom1]]+1-1</f>
        <v>10550</v>
      </c>
    </row>
    <row r="62" spans="1:8" ht="12.75" x14ac:dyDescent="0.25">
      <c r="A62" s="9">
        <v>59</v>
      </c>
      <c r="B62" s="8">
        <v>10551</v>
      </c>
      <c r="C62" s="8" t="s">
        <v>156</v>
      </c>
      <c r="D62" s="7" t="s">
        <v>105</v>
      </c>
      <c r="E62" s="8" t="s">
        <v>106</v>
      </c>
      <c r="F62" s="8" t="s">
        <v>112</v>
      </c>
      <c r="H62" s="7">
        <f>+Tabel1[[#This Row],[Kolom1]]+1-1</f>
        <v>10551</v>
      </c>
    </row>
    <row r="63" spans="1:8" ht="12.75" x14ac:dyDescent="0.25">
      <c r="A63" s="9">
        <v>60</v>
      </c>
      <c r="B63" s="8">
        <v>10552</v>
      </c>
      <c r="C63" s="8" t="s">
        <v>157</v>
      </c>
      <c r="D63" s="7" t="s">
        <v>105</v>
      </c>
      <c r="E63" s="8" t="s">
        <v>106</v>
      </c>
      <c r="F63" s="8" t="s">
        <v>112</v>
      </c>
      <c r="H63" s="7">
        <f>+Tabel1[[#This Row],[Kolom1]]+1-1</f>
        <v>10552</v>
      </c>
    </row>
    <row r="64" spans="1:8" ht="12.75" x14ac:dyDescent="0.25">
      <c r="A64" s="9">
        <v>61</v>
      </c>
      <c r="B64" s="8">
        <v>11077</v>
      </c>
      <c r="C64" s="8" t="s">
        <v>158</v>
      </c>
      <c r="D64" s="8"/>
      <c r="E64" s="8" t="s">
        <v>106</v>
      </c>
      <c r="F64" s="8" t="s">
        <v>112</v>
      </c>
      <c r="H64" s="7">
        <f>+Tabel1[[#This Row],[Kolom1]]+1-1</f>
        <v>11077</v>
      </c>
    </row>
    <row r="65" spans="1:8" ht="12.75" x14ac:dyDescent="0.25">
      <c r="A65" s="9">
        <v>62</v>
      </c>
      <c r="B65" s="8">
        <v>10849</v>
      </c>
      <c r="C65" s="8" t="s">
        <v>159</v>
      </c>
      <c r="D65" s="8" t="s">
        <v>105</v>
      </c>
      <c r="E65" s="8" t="s">
        <v>106</v>
      </c>
      <c r="F65" s="8" t="s">
        <v>112</v>
      </c>
      <c r="H65" s="7">
        <f>+Tabel1[[#This Row],[Kolom1]]+1-1</f>
        <v>10849</v>
      </c>
    </row>
    <row r="66" spans="1:8" ht="12.75" x14ac:dyDescent="0.25">
      <c r="A66" s="9">
        <v>63</v>
      </c>
      <c r="B66" s="8">
        <v>123550</v>
      </c>
      <c r="C66" s="8" t="s">
        <v>426</v>
      </c>
      <c r="D66" s="8"/>
      <c r="E66" s="8" t="s">
        <v>106</v>
      </c>
      <c r="F66" s="8" t="s">
        <v>112</v>
      </c>
      <c r="H66" s="7">
        <f>+Tabel1[[#This Row],[Kolom1]]+1-1</f>
        <v>123550</v>
      </c>
    </row>
    <row r="67" spans="1:8" ht="12.75" x14ac:dyDescent="0.25">
      <c r="A67" s="9">
        <v>64</v>
      </c>
      <c r="B67" s="8">
        <v>10277</v>
      </c>
      <c r="C67" s="8" t="s">
        <v>160</v>
      </c>
      <c r="D67" s="7" t="s">
        <v>105</v>
      </c>
      <c r="E67" s="8" t="s">
        <v>106</v>
      </c>
      <c r="F67" s="8" t="s">
        <v>112</v>
      </c>
      <c r="H67" s="7">
        <f>+Tabel1[[#This Row],[Kolom1]]+1-1</f>
        <v>10277</v>
      </c>
    </row>
    <row r="68" spans="1:8" ht="12.75" x14ac:dyDescent="0.25">
      <c r="A68" s="9">
        <v>65</v>
      </c>
      <c r="B68" s="8">
        <v>10556</v>
      </c>
      <c r="C68" s="8" t="s">
        <v>161</v>
      </c>
      <c r="D68" s="7" t="s">
        <v>105</v>
      </c>
      <c r="E68" s="8" t="s">
        <v>106</v>
      </c>
      <c r="F68" s="8" t="s">
        <v>112</v>
      </c>
      <c r="H68" s="7">
        <f>+Tabel1[[#This Row],[Kolom1]]+1-1</f>
        <v>10556</v>
      </c>
    </row>
    <row r="69" spans="1:8" ht="12.75" x14ac:dyDescent="0.25">
      <c r="A69" s="9">
        <v>66</v>
      </c>
      <c r="B69" s="8">
        <v>11086</v>
      </c>
      <c r="C69" s="8" t="s">
        <v>162</v>
      </c>
      <c r="E69" s="8" t="s">
        <v>106</v>
      </c>
      <c r="F69" s="8" t="s">
        <v>112</v>
      </c>
      <c r="H69" s="7">
        <f>+Tabel1[[#This Row],[Kolom1]]+1-1</f>
        <v>11086</v>
      </c>
    </row>
    <row r="70" spans="1:8" ht="12.75" x14ac:dyDescent="0.25">
      <c r="A70" s="9">
        <v>67</v>
      </c>
      <c r="B70" s="8">
        <v>10850</v>
      </c>
      <c r="C70" s="8" t="s">
        <v>427</v>
      </c>
      <c r="D70" s="8" t="s">
        <v>416</v>
      </c>
      <c r="E70" s="8" t="s">
        <v>428</v>
      </c>
      <c r="F70" s="8" t="s">
        <v>112</v>
      </c>
      <c r="H70" s="7">
        <f>+Tabel1[[#This Row],[Kolom1]]+1-1</f>
        <v>10850</v>
      </c>
    </row>
    <row r="71" spans="1:8" ht="12.75" x14ac:dyDescent="0.25">
      <c r="A71" s="9">
        <v>68</v>
      </c>
      <c r="B71" s="8">
        <v>11083</v>
      </c>
      <c r="C71" s="8" t="s">
        <v>163</v>
      </c>
      <c r="E71" s="8" t="s">
        <v>106</v>
      </c>
      <c r="F71" s="8" t="s">
        <v>112</v>
      </c>
      <c r="H71" s="7">
        <f>+Tabel1[[#This Row],[Kolom1]]+1-1</f>
        <v>11083</v>
      </c>
    </row>
    <row r="72" spans="1:8" ht="12.75" x14ac:dyDescent="0.25">
      <c r="A72" s="9">
        <v>69</v>
      </c>
      <c r="B72" s="8">
        <v>10847</v>
      </c>
      <c r="C72" s="8" t="s">
        <v>164</v>
      </c>
      <c r="D72" s="8" t="s">
        <v>105</v>
      </c>
      <c r="E72" s="8" t="s">
        <v>106</v>
      </c>
      <c r="F72" s="8" t="s">
        <v>112</v>
      </c>
      <c r="H72" s="7">
        <f>+Tabel1[[#This Row],[Kolom1]]+1-1</f>
        <v>10847</v>
      </c>
    </row>
    <row r="73" spans="1:8" ht="12.75" x14ac:dyDescent="0.25">
      <c r="A73" s="9">
        <v>70</v>
      </c>
      <c r="B73" s="8">
        <v>10558</v>
      </c>
      <c r="C73" s="8" t="s">
        <v>165</v>
      </c>
      <c r="D73" s="8" t="s">
        <v>105</v>
      </c>
      <c r="E73" s="8" t="s">
        <v>106</v>
      </c>
      <c r="F73" s="8" t="s">
        <v>112</v>
      </c>
      <c r="H73" s="7">
        <f>+Tabel1[[#This Row],[Kolom1]]+1-1</f>
        <v>10558</v>
      </c>
    </row>
    <row r="74" spans="1:8" ht="12.75" x14ac:dyDescent="0.25">
      <c r="A74" s="9">
        <v>71</v>
      </c>
      <c r="B74" s="8">
        <v>10559</v>
      </c>
      <c r="C74" s="8" t="s">
        <v>166</v>
      </c>
      <c r="D74" s="8" t="s">
        <v>105</v>
      </c>
      <c r="E74" s="8" t="s">
        <v>106</v>
      </c>
      <c r="F74" s="8" t="s">
        <v>112</v>
      </c>
      <c r="H74" s="7">
        <f>+Tabel1[[#This Row],[Kolom1]]+1-1</f>
        <v>10559</v>
      </c>
    </row>
    <row r="75" spans="1:8" ht="12.75" x14ac:dyDescent="0.25">
      <c r="A75" s="9">
        <v>72</v>
      </c>
      <c r="B75" s="8">
        <v>10707</v>
      </c>
      <c r="C75" s="8" t="s">
        <v>429</v>
      </c>
      <c r="D75" s="8" t="s">
        <v>105</v>
      </c>
      <c r="E75" s="8" t="s">
        <v>106</v>
      </c>
      <c r="F75" s="8" t="s">
        <v>113</v>
      </c>
      <c r="H75" s="7">
        <f>+Tabel1[[#This Row],[Kolom1]]+1-1</f>
        <v>10707</v>
      </c>
    </row>
    <row r="76" spans="1:8" ht="12.75" x14ac:dyDescent="0.25">
      <c r="A76" s="9">
        <v>73</v>
      </c>
      <c r="B76" s="8">
        <v>11074</v>
      </c>
      <c r="C76" s="8" t="s">
        <v>167</v>
      </c>
      <c r="D76" s="8"/>
      <c r="E76" s="8" t="s">
        <v>106</v>
      </c>
      <c r="F76" s="8" t="s">
        <v>112</v>
      </c>
      <c r="H76" s="7">
        <f>+Tabel1[[#This Row],[Kolom1]]+1-1</f>
        <v>11074</v>
      </c>
    </row>
    <row r="77" spans="1:8" ht="12.75" x14ac:dyDescent="0.25">
      <c r="A77" s="9">
        <v>74</v>
      </c>
      <c r="B77" s="8">
        <v>10896</v>
      </c>
      <c r="C77" s="8" t="s">
        <v>168</v>
      </c>
      <c r="D77" s="8"/>
      <c r="E77" s="8" t="s">
        <v>106</v>
      </c>
      <c r="F77" s="8" t="s">
        <v>112</v>
      </c>
      <c r="H77" s="7">
        <f>+Tabel1[[#This Row],[Kolom1]]+1-1</f>
        <v>10896</v>
      </c>
    </row>
    <row r="78" spans="1:8" ht="12.75" x14ac:dyDescent="0.25">
      <c r="A78" s="9">
        <v>75</v>
      </c>
      <c r="B78" s="8">
        <v>10994</v>
      </c>
      <c r="C78" s="8" t="s">
        <v>169</v>
      </c>
      <c r="D78" s="8"/>
      <c r="E78" s="8" t="s">
        <v>106</v>
      </c>
      <c r="F78" s="8" t="s">
        <v>112</v>
      </c>
      <c r="H78" s="7">
        <f>+Tabel1[[#This Row],[Kolom1]]+1-1</f>
        <v>10994</v>
      </c>
    </row>
    <row r="79" spans="1:8" ht="12.75" x14ac:dyDescent="0.25">
      <c r="A79" s="9">
        <v>76</v>
      </c>
      <c r="B79" s="8">
        <v>10561</v>
      </c>
      <c r="C79" s="8" t="s">
        <v>170</v>
      </c>
      <c r="D79" s="8" t="s">
        <v>105</v>
      </c>
      <c r="E79" s="8" t="s">
        <v>106</v>
      </c>
      <c r="F79" s="8" t="s">
        <v>112</v>
      </c>
      <c r="H79" s="7">
        <f>+Tabel1[[#This Row],[Kolom1]]+1-1</f>
        <v>10561</v>
      </c>
    </row>
    <row r="80" spans="1:8" ht="12.75" x14ac:dyDescent="0.25">
      <c r="A80" s="9">
        <v>77</v>
      </c>
      <c r="B80" s="8">
        <v>11132</v>
      </c>
      <c r="C80" s="8" t="s">
        <v>171</v>
      </c>
      <c r="D80" s="8"/>
      <c r="E80" s="8" t="s">
        <v>106</v>
      </c>
      <c r="F80" s="8" t="s">
        <v>112</v>
      </c>
      <c r="H80" s="7">
        <f>+Tabel1[[#This Row],[Kolom1]]+1-1</f>
        <v>11132</v>
      </c>
    </row>
    <row r="81" spans="1:8" ht="12.75" x14ac:dyDescent="0.25">
      <c r="A81" s="9">
        <v>78</v>
      </c>
      <c r="B81" s="8">
        <v>11300</v>
      </c>
      <c r="C81" s="8" t="s">
        <v>430</v>
      </c>
      <c r="D81" s="8"/>
      <c r="E81" s="8" t="s">
        <v>106</v>
      </c>
      <c r="F81" s="8" t="s">
        <v>112</v>
      </c>
      <c r="H81" s="7">
        <f>+Tabel1[[#This Row],[Kolom1]]+1-1</f>
        <v>11300</v>
      </c>
    </row>
    <row r="82" spans="1:8" ht="12.75" x14ac:dyDescent="0.25">
      <c r="A82" s="9">
        <v>79</v>
      </c>
      <c r="B82" s="8">
        <v>10562</v>
      </c>
      <c r="C82" s="8" t="s">
        <v>172</v>
      </c>
      <c r="D82" s="8" t="s">
        <v>105</v>
      </c>
      <c r="E82" s="8" t="s">
        <v>106</v>
      </c>
      <c r="F82" s="8" t="s">
        <v>112</v>
      </c>
      <c r="H82" s="7">
        <f>+Tabel1[[#This Row],[Kolom1]]+1-1</f>
        <v>10562</v>
      </c>
    </row>
    <row r="83" spans="1:8" ht="12.75" x14ac:dyDescent="0.25">
      <c r="A83" s="9">
        <v>80</v>
      </c>
      <c r="B83" s="8">
        <v>10563</v>
      </c>
      <c r="C83" s="8" t="s">
        <v>173</v>
      </c>
      <c r="D83" s="8" t="s">
        <v>105</v>
      </c>
      <c r="E83" s="8" t="s">
        <v>106</v>
      </c>
      <c r="F83" s="8" t="s">
        <v>112</v>
      </c>
      <c r="H83" s="7">
        <f>+Tabel1[[#This Row],[Kolom1]]+1-1</f>
        <v>10563</v>
      </c>
    </row>
    <row r="84" spans="1:8" ht="12.75" x14ac:dyDescent="0.25">
      <c r="A84" s="9">
        <v>81</v>
      </c>
      <c r="B84" s="8">
        <v>10403</v>
      </c>
      <c r="C84" s="8" t="s">
        <v>174</v>
      </c>
      <c r="D84" s="7" t="s">
        <v>105</v>
      </c>
      <c r="E84" s="8" t="s">
        <v>106</v>
      </c>
      <c r="F84" s="8" t="s">
        <v>112</v>
      </c>
      <c r="H84" s="7">
        <f>+Tabel1[[#This Row],[Kolom1]]+1-1</f>
        <v>10403</v>
      </c>
    </row>
    <row r="85" spans="1:8" ht="12.75" x14ac:dyDescent="0.25">
      <c r="A85" s="9">
        <v>82</v>
      </c>
      <c r="B85" s="8">
        <v>10739</v>
      </c>
      <c r="C85" s="8" t="s">
        <v>175</v>
      </c>
      <c r="D85" s="8" t="s">
        <v>105</v>
      </c>
      <c r="E85" s="8" t="s">
        <v>106</v>
      </c>
      <c r="F85" s="8" t="s">
        <v>112</v>
      </c>
      <c r="H85" s="7">
        <f>+Tabel1[[#This Row],[Kolom1]]+1-1</f>
        <v>10739</v>
      </c>
    </row>
    <row r="86" spans="1:8" ht="12.75" x14ac:dyDescent="0.25">
      <c r="A86" s="9">
        <v>83</v>
      </c>
      <c r="B86" s="8">
        <v>10553</v>
      </c>
      <c r="C86" s="8" t="s">
        <v>431</v>
      </c>
      <c r="D86" s="7" t="s">
        <v>105</v>
      </c>
      <c r="E86" s="8" t="s">
        <v>106</v>
      </c>
      <c r="F86" s="8" t="s">
        <v>112</v>
      </c>
      <c r="H86" s="7">
        <f>+Tabel1[[#This Row],[Kolom1]]+1-1</f>
        <v>10553</v>
      </c>
    </row>
    <row r="87" spans="1:8" ht="12.75" x14ac:dyDescent="0.25">
      <c r="A87" s="9">
        <v>84</v>
      </c>
      <c r="B87" s="8">
        <v>10795</v>
      </c>
      <c r="C87" s="8" t="s">
        <v>176</v>
      </c>
      <c r="D87" s="8" t="s">
        <v>105</v>
      </c>
      <c r="E87" s="8" t="s">
        <v>106</v>
      </c>
      <c r="F87" s="8" t="s">
        <v>112</v>
      </c>
      <c r="H87" s="7">
        <f>+Tabel1[[#This Row],[Kolom1]]+1-1</f>
        <v>10795</v>
      </c>
    </row>
    <row r="88" spans="1:8" ht="12.75" x14ac:dyDescent="0.25">
      <c r="A88" s="9">
        <v>85</v>
      </c>
      <c r="B88" s="8">
        <v>11167</v>
      </c>
      <c r="C88" s="8" t="s">
        <v>432</v>
      </c>
      <c r="D88" s="8"/>
      <c r="E88" s="8" t="s">
        <v>106</v>
      </c>
      <c r="F88" s="8" t="s">
        <v>112</v>
      </c>
      <c r="H88" s="7">
        <f>+Tabel1[[#This Row],[Kolom1]]+1-1</f>
        <v>11167</v>
      </c>
    </row>
    <row r="89" spans="1:8" ht="12.75" x14ac:dyDescent="0.25">
      <c r="A89" s="9">
        <v>86</v>
      </c>
      <c r="B89" s="8">
        <v>10565</v>
      </c>
      <c r="C89" s="8" t="s">
        <v>177</v>
      </c>
      <c r="D89" s="7" t="s">
        <v>105</v>
      </c>
      <c r="E89" s="8" t="s">
        <v>106</v>
      </c>
      <c r="F89" s="8" t="s">
        <v>112</v>
      </c>
      <c r="H89" s="7">
        <f>+Tabel1[[#This Row],[Kolom1]]+1-1</f>
        <v>10565</v>
      </c>
    </row>
    <row r="90" spans="1:8" ht="12.75" x14ac:dyDescent="0.25">
      <c r="A90" s="9">
        <v>87</v>
      </c>
      <c r="B90" s="8">
        <v>10738</v>
      </c>
      <c r="C90" s="8" t="s">
        <v>178</v>
      </c>
      <c r="D90" s="8" t="s">
        <v>105</v>
      </c>
      <c r="E90" s="8" t="s">
        <v>106</v>
      </c>
      <c r="F90" s="8" t="s">
        <v>112</v>
      </c>
      <c r="H90" s="7">
        <f>+Tabel1[[#This Row],[Kolom1]]+1-1</f>
        <v>10738</v>
      </c>
    </row>
    <row r="91" spans="1:8" ht="12.75" x14ac:dyDescent="0.25">
      <c r="A91" s="9">
        <v>88</v>
      </c>
      <c r="B91" s="8">
        <v>10566</v>
      </c>
      <c r="C91" s="8" t="s">
        <v>179</v>
      </c>
      <c r="D91" s="8" t="s">
        <v>105</v>
      </c>
      <c r="E91" s="8" t="s">
        <v>106</v>
      </c>
      <c r="F91" s="8" t="s">
        <v>112</v>
      </c>
      <c r="H91" s="7">
        <f>+Tabel1[[#This Row],[Kolom1]]+1-1</f>
        <v>10566</v>
      </c>
    </row>
    <row r="92" spans="1:8" ht="12.75" x14ac:dyDescent="0.25">
      <c r="A92" s="9">
        <v>89</v>
      </c>
      <c r="B92" s="8">
        <v>10829</v>
      </c>
      <c r="C92" s="8" t="s">
        <v>180</v>
      </c>
      <c r="D92" s="7" t="s">
        <v>105</v>
      </c>
      <c r="E92" s="8" t="s">
        <v>106</v>
      </c>
      <c r="F92" s="8" t="s">
        <v>112</v>
      </c>
      <c r="H92" s="7">
        <f>+Tabel1[[#This Row],[Kolom1]]+1-1</f>
        <v>10829</v>
      </c>
    </row>
    <row r="93" spans="1:8" ht="12.75" x14ac:dyDescent="0.25">
      <c r="A93" s="9">
        <v>90</v>
      </c>
      <c r="B93" s="8">
        <v>10729</v>
      </c>
      <c r="C93" s="8" t="s">
        <v>181</v>
      </c>
      <c r="D93" s="8" t="s">
        <v>105</v>
      </c>
      <c r="E93" s="8" t="s">
        <v>106</v>
      </c>
      <c r="F93" s="8" t="s">
        <v>112</v>
      </c>
      <c r="H93" s="7">
        <f>+Tabel1[[#This Row],[Kolom1]]+1-1</f>
        <v>10729</v>
      </c>
    </row>
    <row r="94" spans="1:8" ht="12.75" x14ac:dyDescent="0.25">
      <c r="A94" s="9">
        <v>91</v>
      </c>
      <c r="B94" s="8">
        <v>10567</v>
      </c>
      <c r="C94" s="8" t="s">
        <v>182</v>
      </c>
      <c r="D94" s="8" t="s">
        <v>105</v>
      </c>
      <c r="E94" s="8" t="s">
        <v>106</v>
      </c>
      <c r="F94" s="8" t="s">
        <v>112</v>
      </c>
      <c r="H94" s="7">
        <f>+Tabel1[[#This Row],[Kolom1]]+1-1</f>
        <v>10567</v>
      </c>
    </row>
    <row r="95" spans="1:8" ht="12.75" x14ac:dyDescent="0.25">
      <c r="A95" s="9">
        <v>92</v>
      </c>
      <c r="B95" s="8">
        <v>11158</v>
      </c>
      <c r="C95" s="8" t="s">
        <v>433</v>
      </c>
      <c r="D95" s="8"/>
      <c r="E95" s="8" t="s">
        <v>106</v>
      </c>
      <c r="F95" s="8" t="s">
        <v>112</v>
      </c>
      <c r="H95" s="7">
        <f>+Tabel1[[#This Row],[Kolom1]]+1-1</f>
        <v>11158</v>
      </c>
    </row>
    <row r="96" spans="1:8" ht="12.75" x14ac:dyDescent="0.25">
      <c r="A96" s="9">
        <v>93</v>
      </c>
      <c r="B96" s="8">
        <v>10805</v>
      </c>
      <c r="C96" s="8" t="s">
        <v>183</v>
      </c>
      <c r="D96" s="8" t="s">
        <v>105</v>
      </c>
      <c r="E96" s="8" t="s">
        <v>106</v>
      </c>
      <c r="F96" s="8" t="s">
        <v>112</v>
      </c>
      <c r="H96" s="7">
        <f>+Tabel1[[#This Row],[Kolom1]]+1-1</f>
        <v>10805</v>
      </c>
    </row>
    <row r="97" spans="1:8" ht="12.75" x14ac:dyDescent="0.25">
      <c r="A97" s="9">
        <v>94</v>
      </c>
      <c r="B97" s="8">
        <v>10874</v>
      </c>
      <c r="C97" s="8" t="s">
        <v>184</v>
      </c>
      <c r="D97" s="8"/>
      <c r="E97" s="8" t="s">
        <v>106</v>
      </c>
      <c r="F97" s="8" t="s">
        <v>112</v>
      </c>
      <c r="H97" s="7">
        <f>+Tabel1[[#This Row],[Kolom1]]+1-1</f>
        <v>10874</v>
      </c>
    </row>
    <row r="98" spans="1:8" ht="12.75" x14ac:dyDescent="0.25">
      <c r="A98" s="9">
        <v>95</v>
      </c>
      <c r="B98" s="8">
        <v>10743</v>
      </c>
      <c r="C98" s="8" t="s">
        <v>185</v>
      </c>
      <c r="D98" s="8" t="s">
        <v>105</v>
      </c>
      <c r="E98" s="8" t="s">
        <v>106</v>
      </c>
      <c r="F98" s="8" t="s">
        <v>112</v>
      </c>
      <c r="H98" s="7">
        <f>+Tabel1[[#This Row],[Kolom1]]+1-1</f>
        <v>10743</v>
      </c>
    </row>
    <row r="99" spans="1:8" ht="12.75" x14ac:dyDescent="0.25">
      <c r="A99" s="9">
        <v>96</v>
      </c>
      <c r="B99" s="8">
        <v>11017</v>
      </c>
      <c r="C99" s="8" t="s">
        <v>186</v>
      </c>
      <c r="D99" s="8"/>
      <c r="E99" s="8" t="s">
        <v>106</v>
      </c>
      <c r="F99" s="8" t="s">
        <v>112</v>
      </c>
      <c r="H99" s="7">
        <f>+Tabel1[[#This Row],[Kolom1]]+1-1</f>
        <v>11017</v>
      </c>
    </row>
    <row r="100" spans="1:8" ht="12.75" x14ac:dyDescent="0.25">
      <c r="A100" s="9">
        <v>97</v>
      </c>
      <c r="B100" s="8">
        <v>10568</v>
      </c>
      <c r="C100" s="8" t="s">
        <v>187</v>
      </c>
      <c r="D100" s="8" t="s">
        <v>105</v>
      </c>
      <c r="E100" s="8" t="s">
        <v>106</v>
      </c>
      <c r="F100" s="8" t="s">
        <v>112</v>
      </c>
      <c r="H100" s="7">
        <f>+Tabel1[[#This Row],[Kolom1]]+1-1</f>
        <v>10568</v>
      </c>
    </row>
    <row r="101" spans="1:8" ht="12.75" x14ac:dyDescent="0.25">
      <c r="A101" s="9">
        <v>98</v>
      </c>
      <c r="B101" s="8">
        <v>10796</v>
      </c>
      <c r="C101" s="8" t="s">
        <v>188</v>
      </c>
      <c r="D101" s="8" t="s">
        <v>105</v>
      </c>
      <c r="E101" s="8" t="s">
        <v>106</v>
      </c>
      <c r="F101" s="8" t="s">
        <v>112</v>
      </c>
      <c r="H101" s="7">
        <f>+Tabel1[[#This Row],[Kolom1]]+1-1</f>
        <v>10796</v>
      </c>
    </row>
    <row r="102" spans="1:8" ht="12.75" x14ac:dyDescent="0.25">
      <c r="A102" s="9">
        <v>99</v>
      </c>
      <c r="B102" s="8">
        <v>10885</v>
      </c>
      <c r="C102" s="8" t="s">
        <v>189</v>
      </c>
      <c r="E102" s="8" t="s">
        <v>106</v>
      </c>
      <c r="F102" s="8" t="s">
        <v>112</v>
      </c>
      <c r="H102" s="7">
        <f>+Tabel1[[#This Row],[Kolom1]]+1-1</f>
        <v>10885</v>
      </c>
    </row>
    <row r="103" spans="1:8" ht="12.75" x14ac:dyDescent="0.25">
      <c r="A103" s="9">
        <v>100</v>
      </c>
      <c r="B103" s="8">
        <v>10705</v>
      </c>
      <c r="C103" s="8" t="s">
        <v>190</v>
      </c>
      <c r="D103" s="7" t="s">
        <v>105</v>
      </c>
      <c r="E103" s="8" t="s">
        <v>106</v>
      </c>
      <c r="F103" s="8" t="s">
        <v>112</v>
      </c>
      <c r="H103" s="7">
        <f>+Tabel1[[#This Row],[Kolom1]]+1-1</f>
        <v>10705</v>
      </c>
    </row>
    <row r="104" spans="1:8" ht="12.75" x14ac:dyDescent="0.25">
      <c r="A104" s="9">
        <v>101</v>
      </c>
      <c r="B104" s="8">
        <v>10569</v>
      </c>
      <c r="C104" s="8" t="s">
        <v>191</v>
      </c>
      <c r="D104" s="8" t="s">
        <v>105</v>
      </c>
      <c r="E104" s="8" t="s">
        <v>106</v>
      </c>
      <c r="F104" s="8" t="s">
        <v>112</v>
      </c>
      <c r="H104" s="7">
        <f>+Tabel1[[#This Row],[Kolom1]]+1-1</f>
        <v>10569</v>
      </c>
    </row>
    <row r="105" spans="1:8" ht="12.75" x14ac:dyDescent="0.25">
      <c r="A105" s="9">
        <v>102</v>
      </c>
      <c r="B105" s="8">
        <v>10751</v>
      </c>
      <c r="C105" s="8" t="s">
        <v>192</v>
      </c>
      <c r="D105" s="7" t="s">
        <v>105</v>
      </c>
      <c r="E105" s="8" t="s">
        <v>106</v>
      </c>
      <c r="F105" s="8" t="s">
        <v>112</v>
      </c>
      <c r="H105" s="7">
        <f>+Tabel1[[#This Row],[Kolom1]]+1-1</f>
        <v>10751</v>
      </c>
    </row>
    <row r="106" spans="1:8" ht="12.75" x14ac:dyDescent="0.25">
      <c r="A106" s="9">
        <v>103</v>
      </c>
      <c r="B106" s="8">
        <v>10570</v>
      </c>
      <c r="C106" s="8" t="s">
        <v>193</v>
      </c>
      <c r="D106" s="8" t="s">
        <v>105</v>
      </c>
      <c r="E106" s="8" t="s">
        <v>106</v>
      </c>
      <c r="F106" s="8" t="s">
        <v>112</v>
      </c>
      <c r="H106" s="7">
        <f>+Tabel1[[#This Row],[Kolom1]]+1-1</f>
        <v>10570</v>
      </c>
    </row>
    <row r="107" spans="1:8" ht="12.75" x14ac:dyDescent="0.25">
      <c r="A107" s="9">
        <v>104</v>
      </c>
      <c r="B107" s="8">
        <v>10571</v>
      </c>
      <c r="C107" s="8" t="s">
        <v>194</v>
      </c>
      <c r="D107" s="8" t="s">
        <v>105</v>
      </c>
      <c r="E107" s="8" t="s">
        <v>106</v>
      </c>
      <c r="F107" s="8" t="s">
        <v>112</v>
      </c>
      <c r="H107" s="7">
        <f>+Tabel1[[#This Row],[Kolom1]]+1-1</f>
        <v>10571</v>
      </c>
    </row>
    <row r="108" spans="1:8" ht="12.75" x14ac:dyDescent="0.25">
      <c r="A108" s="9">
        <v>105</v>
      </c>
      <c r="B108" s="8">
        <v>10572</v>
      </c>
      <c r="C108" s="8" t="s">
        <v>195</v>
      </c>
      <c r="D108" s="8" t="s">
        <v>105</v>
      </c>
      <c r="E108" s="8" t="s">
        <v>106</v>
      </c>
      <c r="F108" s="8" t="s">
        <v>112</v>
      </c>
      <c r="H108" s="7">
        <f>+Tabel1[[#This Row],[Kolom1]]+1-1</f>
        <v>10572</v>
      </c>
    </row>
    <row r="109" spans="1:8" ht="12.75" x14ac:dyDescent="0.25">
      <c r="A109" s="9">
        <v>106</v>
      </c>
      <c r="B109" s="8">
        <v>10573</v>
      </c>
      <c r="C109" s="8" t="s">
        <v>196</v>
      </c>
      <c r="D109" s="8" t="s">
        <v>105</v>
      </c>
      <c r="E109" s="8" t="s">
        <v>106</v>
      </c>
      <c r="F109" s="8" t="s">
        <v>112</v>
      </c>
      <c r="H109" s="7">
        <f>+Tabel1[[#This Row],[Kolom1]]+1-1</f>
        <v>10573</v>
      </c>
    </row>
    <row r="110" spans="1:8" ht="12.75" x14ac:dyDescent="0.25">
      <c r="A110" s="9">
        <v>107</v>
      </c>
      <c r="B110" s="8">
        <v>10574</v>
      </c>
      <c r="C110" s="8" t="s">
        <v>197</v>
      </c>
      <c r="D110" s="8" t="s">
        <v>105</v>
      </c>
      <c r="E110" s="8" t="s">
        <v>106</v>
      </c>
      <c r="F110" s="8" t="s">
        <v>112</v>
      </c>
      <c r="H110" s="7">
        <f>+Tabel1[[#This Row],[Kolom1]]+1-1</f>
        <v>10574</v>
      </c>
    </row>
    <row r="111" spans="1:8" ht="12.75" x14ac:dyDescent="0.25">
      <c r="A111" s="9">
        <v>108</v>
      </c>
      <c r="B111" s="8">
        <v>10759</v>
      </c>
      <c r="C111" s="8" t="s">
        <v>198</v>
      </c>
      <c r="D111" s="7" t="s">
        <v>105</v>
      </c>
      <c r="E111" s="8" t="s">
        <v>106</v>
      </c>
      <c r="F111" s="8" t="s">
        <v>112</v>
      </c>
      <c r="H111" s="7">
        <f>+Tabel1[[#This Row],[Kolom1]]+1-1</f>
        <v>10759</v>
      </c>
    </row>
    <row r="112" spans="1:8" ht="12.75" x14ac:dyDescent="0.25">
      <c r="A112" s="9">
        <v>109</v>
      </c>
      <c r="B112" s="8">
        <v>10575</v>
      </c>
      <c r="C112" s="8" t="s">
        <v>199</v>
      </c>
      <c r="D112" s="8" t="s">
        <v>105</v>
      </c>
      <c r="E112" s="8" t="s">
        <v>106</v>
      </c>
      <c r="F112" s="8" t="s">
        <v>112</v>
      </c>
      <c r="H112" s="7">
        <f>+Tabel1[[#This Row],[Kolom1]]+1-1</f>
        <v>10575</v>
      </c>
    </row>
    <row r="113" spans="1:8" ht="12.75" x14ac:dyDescent="0.25">
      <c r="A113" s="9">
        <v>110</v>
      </c>
      <c r="B113" s="8">
        <v>10576</v>
      </c>
      <c r="C113" s="8" t="s">
        <v>200</v>
      </c>
      <c r="D113" s="8" t="s">
        <v>105</v>
      </c>
      <c r="E113" s="8" t="s">
        <v>106</v>
      </c>
      <c r="F113" s="8" t="s">
        <v>112</v>
      </c>
      <c r="H113" s="7">
        <f>+Tabel1[[#This Row],[Kolom1]]+1-1</f>
        <v>10576</v>
      </c>
    </row>
    <row r="114" spans="1:8" ht="12.75" x14ac:dyDescent="0.25">
      <c r="A114" s="9">
        <v>111</v>
      </c>
      <c r="B114" s="8">
        <v>10931</v>
      </c>
      <c r="C114" s="8" t="s">
        <v>201</v>
      </c>
      <c r="D114" s="8"/>
      <c r="E114" s="8" t="s">
        <v>106</v>
      </c>
      <c r="F114" s="8" t="s">
        <v>112</v>
      </c>
      <c r="H114" s="7">
        <f>+Tabel1[[#This Row],[Kolom1]]+1-1</f>
        <v>10931</v>
      </c>
    </row>
    <row r="115" spans="1:8" ht="12.75" x14ac:dyDescent="0.25">
      <c r="A115" s="9">
        <v>112</v>
      </c>
      <c r="B115" s="8">
        <v>11138</v>
      </c>
      <c r="C115" s="8" t="s">
        <v>202</v>
      </c>
      <c r="D115" s="8"/>
      <c r="E115" s="8" t="s">
        <v>106</v>
      </c>
      <c r="F115" s="8" t="s">
        <v>112</v>
      </c>
      <c r="H115" s="7">
        <f>+Tabel1[[#This Row],[Kolom1]]+1-1</f>
        <v>11138</v>
      </c>
    </row>
    <row r="116" spans="1:8" ht="12.75" x14ac:dyDescent="0.25">
      <c r="A116" s="9">
        <v>113</v>
      </c>
      <c r="B116" s="8">
        <v>11306</v>
      </c>
      <c r="C116" s="8" t="s">
        <v>434</v>
      </c>
      <c r="D116" s="8"/>
      <c r="E116" s="8" t="s">
        <v>106</v>
      </c>
      <c r="F116" s="8" t="s">
        <v>112</v>
      </c>
      <c r="H116" s="7">
        <f>+Tabel1[[#This Row],[Kolom1]]+1-1</f>
        <v>11306</v>
      </c>
    </row>
    <row r="117" spans="1:8" ht="12.75" x14ac:dyDescent="0.25">
      <c r="A117" s="9">
        <v>114</v>
      </c>
      <c r="B117" s="8">
        <v>10577</v>
      </c>
      <c r="C117" s="8" t="s">
        <v>203</v>
      </c>
      <c r="D117" s="7" t="s">
        <v>105</v>
      </c>
      <c r="E117" s="8" t="s">
        <v>106</v>
      </c>
      <c r="F117" s="8" t="s">
        <v>112</v>
      </c>
      <c r="H117" s="7">
        <f>+Tabel1[[#This Row],[Kolom1]]+1-1</f>
        <v>10577</v>
      </c>
    </row>
    <row r="118" spans="1:8" ht="12.75" x14ac:dyDescent="0.25">
      <c r="A118" s="9">
        <v>115</v>
      </c>
      <c r="B118" s="8">
        <v>10906</v>
      </c>
      <c r="C118" s="8" t="s">
        <v>204</v>
      </c>
      <c r="E118" s="8" t="s">
        <v>106</v>
      </c>
      <c r="F118" s="8" t="s">
        <v>112</v>
      </c>
      <c r="H118" s="7">
        <f>+Tabel1[[#This Row],[Kolom1]]+1-1</f>
        <v>10906</v>
      </c>
    </row>
    <row r="119" spans="1:8" ht="12.75" x14ac:dyDescent="0.25">
      <c r="A119" s="9">
        <v>116</v>
      </c>
      <c r="B119" s="8">
        <v>10578</v>
      </c>
      <c r="C119" s="8" t="s">
        <v>205</v>
      </c>
      <c r="D119" s="8" t="s">
        <v>105</v>
      </c>
      <c r="E119" s="8" t="s">
        <v>106</v>
      </c>
      <c r="F119" s="8" t="s">
        <v>112</v>
      </c>
      <c r="H119" s="7">
        <f>+Tabel1[[#This Row],[Kolom1]]+1-1</f>
        <v>10578</v>
      </c>
    </row>
    <row r="120" spans="1:8" ht="12.75" x14ac:dyDescent="0.25">
      <c r="A120" s="9">
        <v>117</v>
      </c>
      <c r="B120" s="8">
        <v>10579</v>
      </c>
      <c r="C120" s="8" t="s">
        <v>206</v>
      </c>
      <c r="D120" s="8" t="s">
        <v>105</v>
      </c>
      <c r="E120" s="8" t="s">
        <v>106</v>
      </c>
      <c r="F120" s="8" t="s">
        <v>112</v>
      </c>
      <c r="H120" s="7">
        <f>+Tabel1[[#This Row],[Kolom1]]+1-1</f>
        <v>10579</v>
      </c>
    </row>
    <row r="121" spans="1:8" ht="12.75" x14ac:dyDescent="0.25">
      <c r="A121" s="9">
        <v>118</v>
      </c>
      <c r="B121" s="8">
        <v>10721</v>
      </c>
      <c r="C121" s="8" t="s">
        <v>207</v>
      </c>
      <c r="D121" s="7" t="s">
        <v>105</v>
      </c>
      <c r="E121" s="8" t="s">
        <v>106</v>
      </c>
      <c r="F121" s="8" t="s">
        <v>112</v>
      </c>
      <c r="H121" s="7">
        <f>+Tabel1[[#This Row],[Kolom1]]+1-1</f>
        <v>10721</v>
      </c>
    </row>
    <row r="122" spans="1:8" ht="12.75" x14ac:dyDescent="0.25">
      <c r="A122" s="9">
        <v>119</v>
      </c>
      <c r="B122" s="8">
        <v>10580</v>
      </c>
      <c r="C122" s="8" t="s">
        <v>208</v>
      </c>
      <c r="D122" s="8" t="s">
        <v>105</v>
      </c>
      <c r="E122" s="8" t="s">
        <v>106</v>
      </c>
      <c r="F122" s="8" t="s">
        <v>112</v>
      </c>
      <c r="H122" s="7">
        <f>+Tabel1[[#This Row],[Kolom1]]+1-1</f>
        <v>10580</v>
      </c>
    </row>
    <row r="123" spans="1:8" ht="12.75" x14ac:dyDescent="0.25">
      <c r="A123" s="9">
        <v>120</v>
      </c>
      <c r="B123" s="8">
        <v>10581</v>
      </c>
      <c r="C123" s="8" t="s">
        <v>209</v>
      </c>
      <c r="D123" s="8" t="s">
        <v>105</v>
      </c>
      <c r="E123" s="8" t="s">
        <v>106</v>
      </c>
      <c r="F123" s="8" t="s">
        <v>112</v>
      </c>
      <c r="H123" s="7">
        <f>+Tabel1[[#This Row],[Kolom1]]+1-1</f>
        <v>10581</v>
      </c>
    </row>
    <row r="124" spans="1:8" ht="12.75" x14ac:dyDescent="0.25">
      <c r="A124" s="9">
        <v>121</v>
      </c>
      <c r="B124" s="8">
        <v>10582</v>
      </c>
      <c r="C124" s="8" t="s">
        <v>111</v>
      </c>
      <c r="D124" s="8" t="s">
        <v>105</v>
      </c>
      <c r="E124" s="8" t="s">
        <v>106</v>
      </c>
      <c r="F124" s="8" t="s">
        <v>112</v>
      </c>
      <c r="H124" s="7">
        <f>+Tabel1[[#This Row],[Kolom1]]+1-1</f>
        <v>10582</v>
      </c>
    </row>
    <row r="125" spans="1:8" ht="12.75" x14ac:dyDescent="0.25">
      <c r="A125" s="9">
        <v>122</v>
      </c>
      <c r="B125" s="8">
        <v>10986</v>
      </c>
      <c r="C125" s="8" t="s">
        <v>210</v>
      </c>
      <c r="D125" s="8"/>
      <c r="E125" s="8" t="s">
        <v>106</v>
      </c>
      <c r="F125" s="8" t="s">
        <v>112</v>
      </c>
      <c r="H125" s="7">
        <f>+Tabel1[[#This Row],[Kolom1]]+1-1</f>
        <v>10986</v>
      </c>
    </row>
    <row r="126" spans="1:8" ht="12.75" x14ac:dyDescent="0.25">
      <c r="A126" s="9">
        <v>123</v>
      </c>
      <c r="B126" s="8">
        <v>10583</v>
      </c>
      <c r="C126" s="8" t="s">
        <v>211</v>
      </c>
      <c r="D126" s="8" t="s">
        <v>105</v>
      </c>
      <c r="E126" s="8" t="s">
        <v>106</v>
      </c>
      <c r="F126" s="8" t="s">
        <v>112</v>
      </c>
      <c r="H126" s="7">
        <f>+Tabel1[[#This Row],[Kolom1]]+1-1</f>
        <v>10583</v>
      </c>
    </row>
    <row r="127" spans="1:8" ht="12.75" x14ac:dyDescent="0.25">
      <c r="A127" s="9">
        <v>124</v>
      </c>
      <c r="B127" s="8">
        <v>10585</v>
      </c>
      <c r="C127" s="8" t="s">
        <v>212</v>
      </c>
      <c r="D127" s="8" t="s">
        <v>105</v>
      </c>
      <c r="E127" s="8" t="s">
        <v>106</v>
      </c>
      <c r="F127" s="8" t="s">
        <v>112</v>
      </c>
      <c r="H127" s="7">
        <f>+Tabel1[[#This Row],[Kolom1]]+1-1</f>
        <v>10585</v>
      </c>
    </row>
    <row r="128" spans="1:8" ht="12.75" x14ac:dyDescent="0.25">
      <c r="A128" s="9">
        <v>125</v>
      </c>
      <c r="B128" s="8">
        <v>10586</v>
      </c>
      <c r="C128" s="8" t="s">
        <v>213</v>
      </c>
      <c r="D128" s="8" t="s">
        <v>105</v>
      </c>
      <c r="E128" s="8" t="s">
        <v>106</v>
      </c>
      <c r="F128" s="8" t="s">
        <v>112</v>
      </c>
      <c r="H128" s="7">
        <f>+Tabel1[[#This Row],[Kolom1]]+1-1</f>
        <v>10586</v>
      </c>
    </row>
    <row r="129" spans="1:8" ht="12.75" x14ac:dyDescent="0.25">
      <c r="A129" s="9">
        <v>126</v>
      </c>
      <c r="B129" s="8">
        <v>10735</v>
      </c>
      <c r="C129" s="8" t="s">
        <v>214</v>
      </c>
      <c r="D129" s="7" t="s">
        <v>105</v>
      </c>
      <c r="E129" s="8" t="s">
        <v>106</v>
      </c>
      <c r="F129" s="8" t="s">
        <v>112</v>
      </c>
      <c r="H129" s="7">
        <f>+Tabel1[[#This Row],[Kolom1]]+1-1</f>
        <v>10735</v>
      </c>
    </row>
    <row r="130" spans="1:8" ht="12.75" x14ac:dyDescent="0.25">
      <c r="A130" s="9">
        <v>127</v>
      </c>
      <c r="B130" s="8">
        <v>10587</v>
      </c>
      <c r="C130" s="8" t="s">
        <v>215</v>
      </c>
      <c r="D130" s="8" t="s">
        <v>105</v>
      </c>
      <c r="E130" s="8" t="s">
        <v>106</v>
      </c>
      <c r="F130" s="8" t="s">
        <v>112</v>
      </c>
      <c r="H130" s="7">
        <f>+Tabel1[[#This Row],[Kolom1]]+1-1</f>
        <v>10587</v>
      </c>
    </row>
    <row r="131" spans="1:8" ht="12.75" x14ac:dyDescent="0.25">
      <c r="A131" s="9">
        <v>128</v>
      </c>
      <c r="B131" s="8">
        <v>10909</v>
      </c>
      <c r="C131" s="8" t="s">
        <v>216</v>
      </c>
      <c r="D131" s="8"/>
      <c r="E131" s="8" t="s">
        <v>106</v>
      </c>
      <c r="F131" s="8" t="s">
        <v>112</v>
      </c>
      <c r="H131" s="7">
        <f>+Tabel1[[#This Row],[Kolom1]]+1-1</f>
        <v>10909</v>
      </c>
    </row>
    <row r="132" spans="1:8" ht="12.75" x14ac:dyDescent="0.25">
      <c r="A132" s="9">
        <v>131</v>
      </c>
      <c r="B132" s="8">
        <v>11297</v>
      </c>
      <c r="C132" s="8" t="s">
        <v>435</v>
      </c>
      <c r="D132" s="8"/>
      <c r="E132" s="8" t="s">
        <v>106</v>
      </c>
      <c r="F132" s="8" t="s">
        <v>112</v>
      </c>
      <c r="H132" s="7">
        <f>+Tabel1[[#This Row],[Kolom1]]+1-1</f>
        <v>11297</v>
      </c>
    </row>
    <row r="133" spans="1:8" ht="12.75" x14ac:dyDescent="0.25">
      <c r="A133" s="9">
        <v>132</v>
      </c>
      <c r="B133" s="8">
        <v>10976</v>
      </c>
      <c r="C133" s="8" t="s">
        <v>217</v>
      </c>
      <c r="D133" s="8"/>
      <c r="E133" s="8" t="s">
        <v>106</v>
      </c>
      <c r="F133" s="8" t="s">
        <v>112</v>
      </c>
      <c r="H133" s="7">
        <f>+Tabel1[[#This Row],[Kolom1]]+1-1</f>
        <v>10976</v>
      </c>
    </row>
    <row r="134" spans="1:8" ht="12.75" x14ac:dyDescent="0.25">
      <c r="A134" s="9">
        <v>133</v>
      </c>
      <c r="B134" s="8">
        <v>10589</v>
      </c>
      <c r="C134" s="8" t="s">
        <v>218</v>
      </c>
      <c r="D134" s="8" t="s">
        <v>105</v>
      </c>
      <c r="E134" s="8" t="s">
        <v>106</v>
      </c>
      <c r="F134" s="8" t="s">
        <v>112</v>
      </c>
      <c r="H134" s="7">
        <f>+Tabel1[[#This Row],[Kolom1]]+1-1</f>
        <v>10589</v>
      </c>
    </row>
    <row r="135" spans="1:8" ht="12.75" x14ac:dyDescent="0.25">
      <c r="A135" s="9">
        <v>134</v>
      </c>
      <c r="B135" s="8">
        <v>10667</v>
      </c>
      <c r="C135" s="8" t="s">
        <v>219</v>
      </c>
      <c r="D135" s="8" t="s">
        <v>105</v>
      </c>
      <c r="E135" s="8" t="s">
        <v>106</v>
      </c>
      <c r="F135" s="8" t="s">
        <v>112</v>
      </c>
      <c r="H135" s="7">
        <f>+Tabel1[[#This Row],[Kolom1]]+1-1</f>
        <v>10667</v>
      </c>
    </row>
    <row r="136" spans="1:8" ht="12.75" x14ac:dyDescent="0.25">
      <c r="A136" s="9">
        <v>135</v>
      </c>
      <c r="B136" s="8">
        <v>10878</v>
      </c>
      <c r="C136" s="8" t="s">
        <v>220</v>
      </c>
      <c r="E136" s="8" t="s">
        <v>106</v>
      </c>
      <c r="F136" s="8" t="s">
        <v>112</v>
      </c>
      <c r="H136" s="7">
        <f>+Tabel1[[#This Row],[Kolom1]]+1-1</f>
        <v>10878</v>
      </c>
    </row>
    <row r="137" spans="1:8" ht="12.75" x14ac:dyDescent="0.25">
      <c r="A137" s="9">
        <v>136</v>
      </c>
      <c r="B137" s="8">
        <v>11236</v>
      </c>
      <c r="C137" s="8" t="s">
        <v>436</v>
      </c>
      <c r="E137" s="8" t="s">
        <v>106</v>
      </c>
      <c r="F137" s="7" t="s">
        <v>112</v>
      </c>
      <c r="H137" s="7">
        <f>+Tabel1[[#This Row],[Kolom1]]+1-1</f>
        <v>11236</v>
      </c>
    </row>
    <row r="138" spans="1:8" ht="12.75" x14ac:dyDescent="0.25">
      <c r="A138" s="9">
        <v>137</v>
      </c>
      <c r="B138" s="8">
        <v>10590</v>
      </c>
      <c r="C138" s="8" t="s">
        <v>221</v>
      </c>
      <c r="D138" s="7" t="s">
        <v>105</v>
      </c>
      <c r="E138" s="8" t="s">
        <v>106</v>
      </c>
      <c r="F138" s="8" t="s">
        <v>112</v>
      </c>
      <c r="H138" s="7">
        <f>+Tabel1[[#This Row],[Kolom1]]+1-1</f>
        <v>10590</v>
      </c>
    </row>
    <row r="139" spans="1:8" ht="12.75" x14ac:dyDescent="0.25">
      <c r="A139" s="9">
        <v>138</v>
      </c>
      <c r="B139" s="8">
        <v>10591</v>
      </c>
      <c r="C139" s="8" t="s">
        <v>222</v>
      </c>
      <c r="D139" s="8" t="s">
        <v>105</v>
      </c>
      <c r="E139" s="8" t="s">
        <v>106</v>
      </c>
      <c r="F139" s="8" t="s">
        <v>112</v>
      </c>
      <c r="H139" s="7">
        <f>+Tabel1[[#This Row],[Kolom1]]+1-1</f>
        <v>10591</v>
      </c>
    </row>
    <row r="140" spans="1:8" ht="12.75" x14ac:dyDescent="0.25">
      <c r="A140" s="9">
        <v>139</v>
      </c>
      <c r="B140" s="8">
        <v>10592</v>
      </c>
      <c r="C140" s="8" t="s">
        <v>223</v>
      </c>
      <c r="D140" s="8" t="s">
        <v>105</v>
      </c>
      <c r="E140" s="8" t="s">
        <v>106</v>
      </c>
      <c r="F140" s="8" t="s">
        <v>112</v>
      </c>
      <c r="H140" s="7">
        <f>+Tabel1[[#This Row],[Kolom1]]+1-1</f>
        <v>10592</v>
      </c>
    </row>
    <row r="141" spans="1:8" ht="12.75" x14ac:dyDescent="0.25">
      <c r="A141" s="9">
        <v>140</v>
      </c>
      <c r="B141" s="8">
        <v>10593</v>
      </c>
      <c r="C141" s="8" t="s">
        <v>224</v>
      </c>
      <c r="D141" s="8" t="s">
        <v>105</v>
      </c>
      <c r="E141" s="8" t="s">
        <v>106</v>
      </c>
      <c r="F141" s="7" t="s">
        <v>112</v>
      </c>
      <c r="H141" s="7">
        <f>+Tabel1[[#This Row],[Kolom1]]+1-1</f>
        <v>10593</v>
      </c>
    </row>
    <row r="142" spans="1:8" ht="12.75" x14ac:dyDescent="0.25">
      <c r="A142" s="9">
        <v>141</v>
      </c>
      <c r="B142" s="8">
        <v>10594</v>
      </c>
      <c r="C142" s="8" t="s">
        <v>225</v>
      </c>
      <c r="D142" s="7" t="s">
        <v>105</v>
      </c>
      <c r="E142" s="7" t="s">
        <v>106</v>
      </c>
      <c r="F142" s="7" t="s">
        <v>112</v>
      </c>
      <c r="H142" s="7">
        <f>+Tabel1[[#This Row],[Kolom1]]+1-1</f>
        <v>10594</v>
      </c>
    </row>
    <row r="143" spans="1:8" ht="12.75" x14ac:dyDescent="0.25">
      <c r="A143" s="9">
        <v>142</v>
      </c>
      <c r="B143" s="8">
        <v>10841</v>
      </c>
      <c r="C143" s="8" t="s">
        <v>226</v>
      </c>
      <c r="D143" s="8" t="s">
        <v>105</v>
      </c>
      <c r="E143" s="8" t="s">
        <v>106</v>
      </c>
      <c r="F143" s="8" t="s">
        <v>112</v>
      </c>
      <c r="H143" s="7">
        <f>+Tabel1[[#This Row],[Kolom1]]+1-1</f>
        <v>10841</v>
      </c>
    </row>
    <row r="144" spans="1:8" ht="12.75" x14ac:dyDescent="0.25">
      <c r="A144" s="9">
        <v>143</v>
      </c>
      <c r="B144" s="8">
        <v>10794</v>
      </c>
      <c r="C144" s="8" t="s">
        <v>227</v>
      </c>
      <c r="D144" s="8" t="s">
        <v>105</v>
      </c>
      <c r="E144" s="8" t="s">
        <v>106</v>
      </c>
      <c r="F144" s="8" t="s">
        <v>112</v>
      </c>
      <c r="H144" s="7">
        <f>+Tabel1[[#This Row],[Kolom1]]+1-1</f>
        <v>10794</v>
      </c>
    </row>
    <row r="145" spans="1:8" ht="12.75" x14ac:dyDescent="0.25">
      <c r="A145" s="9">
        <v>144</v>
      </c>
      <c r="B145" s="8">
        <v>11076</v>
      </c>
      <c r="C145" s="8" t="s">
        <v>228</v>
      </c>
      <c r="E145" s="8" t="s">
        <v>106</v>
      </c>
      <c r="F145" s="8" t="s">
        <v>112</v>
      </c>
      <c r="H145" s="7">
        <f>+Tabel1[[#This Row],[Kolom1]]+1-1</f>
        <v>11076</v>
      </c>
    </row>
    <row r="146" spans="1:8" ht="12.75" x14ac:dyDescent="0.25">
      <c r="A146" s="9">
        <v>145</v>
      </c>
      <c r="B146" s="8">
        <v>10595</v>
      </c>
      <c r="C146" s="8" t="s">
        <v>229</v>
      </c>
      <c r="D146" s="8" t="s">
        <v>105</v>
      </c>
      <c r="E146" s="8" t="s">
        <v>106</v>
      </c>
      <c r="F146" s="8" t="s">
        <v>112</v>
      </c>
      <c r="H146" s="7">
        <f>+Tabel1[[#This Row],[Kolom1]]+1-1</f>
        <v>10595</v>
      </c>
    </row>
    <row r="147" spans="1:8" ht="12.75" x14ac:dyDescent="0.25">
      <c r="A147" s="9">
        <v>146</v>
      </c>
      <c r="B147" s="8">
        <v>11246</v>
      </c>
      <c r="C147" s="8" t="s">
        <v>437</v>
      </c>
      <c r="E147" s="8" t="s">
        <v>106</v>
      </c>
      <c r="F147" s="8" t="s">
        <v>112</v>
      </c>
      <c r="H147" s="7">
        <f>+Tabel1[[#This Row],[Kolom1]]+1-1</f>
        <v>11246</v>
      </c>
    </row>
    <row r="148" spans="1:8" ht="12.75" x14ac:dyDescent="0.25">
      <c r="A148" s="9">
        <v>147</v>
      </c>
      <c r="B148" s="8">
        <v>10596</v>
      </c>
      <c r="C148" s="8" t="s">
        <v>230</v>
      </c>
      <c r="D148" s="8" t="s">
        <v>105</v>
      </c>
      <c r="E148" s="8" t="s">
        <v>106</v>
      </c>
      <c r="F148" s="8" t="s">
        <v>112</v>
      </c>
      <c r="H148" s="7">
        <f>+Tabel1[[#This Row],[Kolom1]]+1-1</f>
        <v>10596</v>
      </c>
    </row>
    <row r="149" spans="1:8" ht="12.75" x14ac:dyDescent="0.25">
      <c r="A149" s="9">
        <v>148</v>
      </c>
      <c r="B149" s="8">
        <v>10597</v>
      </c>
      <c r="C149" s="8" t="s">
        <v>231</v>
      </c>
      <c r="D149" s="8" t="s">
        <v>105</v>
      </c>
      <c r="E149" s="8" t="s">
        <v>106</v>
      </c>
      <c r="F149" s="8" t="s">
        <v>112</v>
      </c>
      <c r="H149" s="7">
        <f>+Tabel1[[#This Row],[Kolom1]]+1-1</f>
        <v>10597</v>
      </c>
    </row>
    <row r="150" spans="1:8" ht="12.75" x14ac:dyDescent="0.25">
      <c r="A150" s="9">
        <v>149</v>
      </c>
      <c r="B150" s="8">
        <v>10598</v>
      </c>
      <c r="C150" s="8" t="s">
        <v>232</v>
      </c>
      <c r="D150" s="8" t="s">
        <v>105</v>
      </c>
      <c r="E150" s="8" t="s">
        <v>106</v>
      </c>
      <c r="F150" s="8" t="s">
        <v>112</v>
      </c>
      <c r="H150" s="7">
        <f>+Tabel1[[#This Row],[Kolom1]]+1-1</f>
        <v>10598</v>
      </c>
    </row>
    <row r="151" spans="1:8" ht="12.75" x14ac:dyDescent="0.25">
      <c r="A151" s="9">
        <v>150</v>
      </c>
      <c r="B151" s="8">
        <v>10599</v>
      </c>
      <c r="C151" s="8" t="s">
        <v>233</v>
      </c>
      <c r="D151" s="8" t="s">
        <v>105</v>
      </c>
      <c r="E151" s="8" t="s">
        <v>106</v>
      </c>
      <c r="F151" s="8" t="s">
        <v>112</v>
      </c>
      <c r="H151" s="7">
        <f>+Tabel1[[#This Row],[Kolom1]]+1-1</f>
        <v>10599</v>
      </c>
    </row>
    <row r="152" spans="1:8" ht="12.75" x14ac:dyDescent="0.25">
      <c r="A152" s="9">
        <v>151</v>
      </c>
      <c r="B152" s="8">
        <v>10600</v>
      </c>
      <c r="C152" s="8" t="s">
        <v>234</v>
      </c>
      <c r="D152" s="7" t="s">
        <v>105</v>
      </c>
      <c r="E152" s="8" t="s">
        <v>106</v>
      </c>
      <c r="F152" s="8" t="s">
        <v>112</v>
      </c>
      <c r="H152" s="7">
        <f>+Tabel1[[#This Row],[Kolom1]]+1-1</f>
        <v>10600</v>
      </c>
    </row>
    <row r="153" spans="1:8" ht="12.75" x14ac:dyDescent="0.25">
      <c r="A153" s="9">
        <v>152</v>
      </c>
      <c r="B153" s="8">
        <v>11261</v>
      </c>
      <c r="C153" s="8" t="s">
        <v>438</v>
      </c>
      <c r="E153" s="7" t="s">
        <v>106</v>
      </c>
      <c r="F153" s="8" t="s">
        <v>112</v>
      </c>
      <c r="H153" s="7">
        <f>+Tabel1[[#This Row],[Kolom1]]+1-1</f>
        <v>11261</v>
      </c>
    </row>
    <row r="154" spans="1:8" ht="12.75" x14ac:dyDescent="0.25">
      <c r="A154" s="9">
        <v>153</v>
      </c>
      <c r="B154" s="8">
        <v>11065</v>
      </c>
      <c r="C154" s="8" t="s">
        <v>235</v>
      </c>
      <c r="D154" s="8"/>
      <c r="E154" s="8" t="s">
        <v>106</v>
      </c>
      <c r="F154" s="8" t="s">
        <v>112</v>
      </c>
      <c r="H154" s="7">
        <f>+Tabel1[[#This Row],[Kolom1]]+1-1</f>
        <v>11065</v>
      </c>
    </row>
    <row r="155" spans="1:8" ht="12.75" x14ac:dyDescent="0.25">
      <c r="A155" s="9">
        <v>154</v>
      </c>
      <c r="B155" s="8">
        <v>123611</v>
      </c>
      <c r="C155" s="8" t="s">
        <v>439</v>
      </c>
      <c r="D155" s="8"/>
      <c r="E155" s="8" t="s">
        <v>106</v>
      </c>
      <c r="F155" s="8" t="s">
        <v>112</v>
      </c>
      <c r="H155" s="7">
        <f>+Tabel1[[#This Row],[Kolom1]]+1-1</f>
        <v>123611</v>
      </c>
    </row>
    <row r="156" spans="1:8" ht="12.75" x14ac:dyDescent="0.25">
      <c r="A156" s="9">
        <v>155</v>
      </c>
      <c r="B156" s="8">
        <v>10951</v>
      </c>
      <c r="C156" s="8" t="s">
        <v>236</v>
      </c>
      <c r="D156" s="8"/>
      <c r="E156" s="8" t="s">
        <v>106</v>
      </c>
      <c r="F156" s="8" t="s">
        <v>112</v>
      </c>
      <c r="H156" s="7">
        <f>+Tabel1[[#This Row],[Kolom1]]+1-1</f>
        <v>10951</v>
      </c>
    </row>
    <row r="157" spans="1:8" ht="12.75" x14ac:dyDescent="0.25">
      <c r="A157" s="9">
        <v>156</v>
      </c>
      <c r="B157" s="8">
        <v>10601</v>
      </c>
      <c r="C157" s="8" t="s">
        <v>237</v>
      </c>
      <c r="D157" s="8" t="s">
        <v>105</v>
      </c>
      <c r="E157" s="8" t="s">
        <v>106</v>
      </c>
      <c r="F157" s="8" t="s">
        <v>112</v>
      </c>
      <c r="H157" s="7">
        <f>+Tabel1[[#This Row],[Kolom1]]+1-1</f>
        <v>10601</v>
      </c>
    </row>
    <row r="158" spans="1:8" ht="12.75" x14ac:dyDescent="0.25">
      <c r="A158" s="9">
        <v>157</v>
      </c>
      <c r="B158" s="8">
        <v>10602</v>
      </c>
      <c r="C158" s="8" t="s">
        <v>238</v>
      </c>
      <c r="D158" s="8" t="s">
        <v>105</v>
      </c>
      <c r="E158" s="8" t="s">
        <v>106</v>
      </c>
      <c r="F158" s="8" t="s">
        <v>112</v>
      </c>
      <c r="H158" s="7">
        <f>+Tabel1[[#This Row],[Kolom1]]+1-1</f>
        <v>10602</v>
      </c>
    </row>
    <row r="159" spans="1:8" ht="12.75" x14ac:dyDescent="0.25">
      <c r="A159" s="9">
        <v>158</v>
      </c>
      <c r="B159" s="8">
        <v>10861</v>
      </c>
      <c r="C159" s="8" t="s">
        <v>239</v>
      </c>
      <c r="D159" s="7" t="s">
        <v>105</v>
      </c>
      <c r="E159" s="8" t="s">
        <v>106</v>
      </c>
      <c r="F159" s="8" t="s">
        <v>112</v>
      </c>
      <c r="H159" s="7">
        <f>+Tabel1[[#This Row],[Kolom1]]+1-1</f>
        <v>10861</v>
      </c>
    </row>
    <row r="160" spans="1:8" ht="12.75" x14ac:dyDescent="0.25">
      <c r="A160" s="9">
        <v>159</v>
      </c>
      <c r="B160" s="8">
        <v>10772</v>
      </c>
      <c r="C160" s="8" t="s">
        <v>240</v>
      </c>
      <c r="D160" s="8" t="s">
        <v>105</v>
      </c>
      <c r="E160" s="8" t="s">
        <v>106</v>
      </c>
      <c r="F160" s="8" t="s">
        <v>112</v>
      </c>
      <c r="H160" s="7">
        <f>+Tabel1[[#This Row],[Kolom1]]+1-1</f>
        <v>10772</v>
      </c>
    </row>
    <row r="161" spans="1:8" ht="12.75" x14ac:dyDescent="0.25">
      <c r="A161" s="9">
        <v>160</v>
      </c>
      <c r="B161" s="8">
        <v>10775</v>
      </c>
      <c r="C161" s="8" t="s">
        <v>241</v>
      </c>
      <c r="D161" s="7" t="s">
        <v>416</v>
      </c>
      <c r="E161" s="8" t="s">
        <v>428</v>
      </c>
      <c r="F161" s="8" t="s">
        <v>112</v>
      </c>
      <c r="H161" s="7">
        <f>+Tabel1[[#This Row],[Kolom1]]+1-1</f>
        <v>10775</v>
      </c>
    </row>
    <row r="162" spans="1:8" ht="12.75" x14ac:dyDescent="0.25">
      <c r="A162" s="9">
        <v>161</v>
      </c>
      <c r="B162" s="8">
        <v>10603</v>
      </c>
      <c r="C162" s="8" t="s">
        <v>242</v>
      </c>
      <c r="D162" s="7" t="s">
        <v>105</v>
      </c>
      <c r="E162" s="8" t="s">
        <v>106</v>
      </c>
      <c r="F162" s="8" t="s">
        <v>112</v>
      </c>
      <c r="H162" s="7">
        <f>+Tabel1[[#This Row],[Kolom1]]+1-1</f>
        <v>10603</v>
      </c>
    </row>
    <row r="163" spans="1:8" ht="12.75" x14ac:dyDescent="0.25">
      <c r="A163" s="9">
        <v>162</v>
      </c>
      <c r="B163" s="8">
        <v>10920</v>
      </c>
      <c r="C163" s="8" t="s">
        <v>243</v>
      </c>
      <c r="D163" s="8"/>
      <c r="E163" s="8" t="s">
        <v>106</v>
      </c>
      <c r="F163" s="8" t="s">
        <v>112</v>
      </c>
      <c r="H163" s="7">
        <f>+Tabel1[[#This Row],[Kolom1]]+1-1</f>
        <v>10920</v>
      </c>
    </row>
    <row r="164" spans="1:8" ht="12.75" x14ac:dyDescent="0.25">
      <c r="A164" s="9">
        <v>163</v>
      </c>
      <c r="B164" s="8">
        <v>10604</v>
      </c>
      <c r="C164" s="8" t="s">
        <v>244</v>
      </c>
      <c r="D164" s="8" t="s">
        <v>105</v>
      </c>
      <c r="E164" s="8" t="s">
        <v>106</v>
      </c>
      <c r="F164" s="8" t="s">
        <v>112</v>
      </c>
      <c r="H164" s="7">
        <f>+Tabel1[[#This Row],[Kolom1]]+1-1</f>
        <v>10604</v>
      </c>
    </row>
    <row r="165" spans="1:8" ht="12.75" x14ac:dyDescent="0.25">
      <c r="A165" s="9">
        <v>164</v>
      </c>
      <c r="B165" s="8">
        <v>10658</v>
      </c>
      <c r="C165" s="8" t="s">
        <v>245</v>
      </c>
      <c r="D165" s="8" t="s">
        <v>105</v>
      </c>
      <c r="E165" s="8" t="s">
        <v>106</v>
      </c>
      <c r="F165" s="8" t="s">
        <v>112</v>
      </c>
      <c r="H165" s="7">
        <f>+Tabel1[[#This Row],[Kolom1]]+1-1</f>
        <v>10658</v>
      </c>
    </row>
    <row r="166" spans="1:8" ht="12.75" x14ac:dyDescent="0.25">
      <c r="A166" s="9">
        <v>165</v>
      </c>
      <c r="B166" s="8">
        <v>10605</v>
      </c>
      <c r="C166" s="8" t="s">
        <v>246</v>
      </c>
      <c r="D166" s="8" t="s">
        <v>105</v>
      </c>
      <c r="E166" s="8" t="s">
        <v>106</v>
      </c>
      <c r="F166" s="8" t="s">
        <v>112</v>
      </c>
      <c r="H166" s="7">
        <f>+Tabel1[[#This Row],[Kolom1]]+1-1</f>
        <v>10605</v>
      </c>
    </row>
    <row r="167" spans="1:8" ht="12.75" x14ac:dyDescent="0.25">
      <c r="A167" s="9">
        <v>166</v>
      </c>
      <c r="B167" s="8">
        <v>10606</v>
      </c>
      <c r="C167" s="8" t="s">
        <v>247</v>
      </c>
      <c r="D167" s="7" t="s">
        <v>105</v>
      </c>
      <c r="E167" s="8" t="s">
        <v>106</v>
      </c>
      <c r="F167" s="8" t="s">
        <v>112</v>
      </c>
      <c r="H167" s="7">
        <f>+Tabel1[[#This Row],[Kolom1]]+1-1</f>
        <v>10606</v>
      </c>
    </row>
    <row r="168" spans="1:8" ht="12.75" x14ac:dyDescent="0.25">
      <c r="A168" s="9">
        <v>167</v>
      </c>
      <c r="B168" s="8">
        <v>11014</v>
      </c>
      <c r="C168" s="8" t="s">
        <v>248</v>
      </c>
      <c r="D168" s="8"/>
      <c r="E168" s="8" t="s">
        <v>106</v>
      </c>
      <c r="F168" s="8" t="s">
        <v>112</v>
      </c>
      <c r="H168" s="7">
        <f>+Tabel1[[#This Row],[Kolom1]]+1-1</f>
        <v>11014</v>
      </c>
    </row>
    <row r="169" spans="1:8" ht="12.75" x14ac:dyDescent="0.25">
      <c r="A169" s="9">
        <v>168</v>
      </c>
      <c r="B169" s="8">
        <v>11212</v>
      </c>
      <c r="C169" s="8" t="s">
        <v>440</v>
      </c>
      <c r="D169" s="8"/>
      <c r="E169" s="8" t="s">
        <v>106</v>
      </c>
      <c r="F169" s="8" t="s">
        <v>112</v>
      </c>
      <c r="H169" s="7">
        <f>+Tabel1[[#This Row],[Kolom1]]+1-1</f>
        <v>11212</v>
      </c>
    </row>
    <row r="170" spans="1:8" ht="12.75" x14ac:dyDescent="0.25">
      <c r="A170" s="9">
        <v>169</v>
      </c>
      <c r="B170" s="8">
        <v>11180</v>
      </c>
      <c r="C170" s="8" t="s">
        <v>441</v>
      </c>
      <c r="D170" s="8"/>
      <c r="E170" s="8" t="s">
        <v>106</v>
      </c>
      <c r="F170" s="8" t="s">
        <v>112</v>
      </c>
      <c r="H170" s="7">
        <f>+Tabel1[[#This Row],[Kolom1]]+1-1</f>
        <v>11180</v>
      </c>
    </row>
    <row r="171" spans="1:8" ht="12.75" x14ac:dyDescent="0.25">
      <c r="A171" s="9">
        <v>170</v>
      </c>
      <c r="B171" s="8">
        <v>10607</v>
      </c>
      <c r="C171" s="8" t="s">
        <v>249</v>
      </c>
      <c r="D171" s="7" t="s">
        <v>105</v>
      </c>
      <c r="E171" s="8" t="s">
        <v>106</v>
      </c>
      <c r="F171" s="8" t="s">
        <v>112</v>
      </c>
      <c r="H171" s="7">
        <f>+Tabel1[[#This Row],[Kolom1]]+1-1</f>
        <v>10607</v>
      </c>
    </row>
    <row r="172" spans="1:8" ht="12.75" x14ac:dyDescent="0.25">
      <c r="A172" s="9">
        <v>171</v>
      </c>
      <c r="B172" s="8">
        <v>10608</v>
      </c>
      <c r="C172" s="8" t="s">
        <v>250</v>
      </c>
      <c r="D172" s="8" t="s">
        <v>105</v>
      </c>
      <c r="E172" s="8" t="s">
        <v>106</v>
      </c>
      <c r="F172" s="8" t="s">
        <v>112</v>
      </c>
      <c r="H172" s="7">
        <f>+Tabel1[[#This Row],[Kolom1]]+1-1</f>
        <v>10608</v>
      </c>
    </row>
    <row r="173" spans="1:8" ht="12.75" x14ac:dyDescent="0.25">
      <c r="A173" s="9">
        <v>172</v>
      </c>
      <c r="B173" s="8">
        <v>11159</v>
      </c>
      <c r="C173" s="8" t="s">
        <v>442</v>
      </c>
      <c r="D173" s="8"/>
      <c r="E173" s="8" t="s">
        <v>106</v>
      </c>
      <c r="F173" s="8" t="s">
        <v>112</v>
      </c>
      <c r="H173" s="7">
        <f>+Tabel1[[#This Row],[Kolom1]]+1-1</f>
        <v>11159</v>
      </c>
    </row>
    <row r="174" spans="1:8" ht="12.75" x14ac:dyDescent="0.25">
      <c r="A174" s="9">
        <v>173</v>
      </c>
      <c r="B174" s="8">
        <v>123562</v>
      </c>
      <c r="C174" s="8" t="s">
        <v>443</v>
      </c>
      <c r="E174" s="8" t="s">
        <v>106</v>
      </c>
      <c r="F174" s="7" t="s">
        <v>112</v>
      </c>
      <c r="H174" s="7">
        <f>+Tabel1[[#This Row],[Kolom1]]+1-1</f>
        <v>123562</v>
      </c>
    </row>
    <row r="175" spans="1:8" ht="12.75" x14ac:dyDescent="0.25">
      <c r="A175" s="9">
        <v>174</v>
      </c>
      <c r="B175" s="8">
        <v>10609</v>
      </c>
      <c r="C175" s="8" t="s">
        <v>251</v>
      </c>
      <c r="D175" s="8" t="s">
        <v>105</v>
      </c>
      <c r="E175" s="8" t="s">
        <v>106</v>
      </c>
      <c r="F175" s="8" t="s">
        <v>112</v>
      </c>
      <c r="H175" s="7">
        <f>+Tabel1[[#This Row],[Kolom1]]+1-1</f>
        <v>10609</v>
      </c>
    </row>
    <row r="176" spans="1:8" ht="12.75" x14ac:dyDescent="0.25">
      <c r="A176" s="9">
        <v>175</v>
      </c>
      <c r="B176" s="8">
        <v>10610</v>
      </c>
      <c r="C176" s="8" t="s">
        <v>252</v>
      </c>
      <c r="D176" s="7" t="s">
        <v>105</v>
      </c>
      <c r="E176" s="8" t="s">
        <v>106</v>
      </c>
      <c r="F176" s="8" t="s">
        <v>112</v>
      </c>
      <c r="H176" s="7">
        <f>+Tabel1[[#This Row],[Kolom1]]+1-1</f>
        <v>10610</v>
      </c>
    </row>
    <row r="177" spans="1:8" ht="12.75" x14ac:dyDescent="0.25">
      <c r="A177" s="9">
        <v>176</v>
      </c>
      <c r="B177" s="8">
        <v>11279</v>
      </c>
      <c r="C177" s="8" t="s">
        <v>444</v>
      </c>
      <c r="E177" s="8" t="s">
        <v>106</v>
      </c>
      <c r="F177" s="8" t="s">
        <v>112</v>
      </c>
      <c r="H177" s="7">
        <f>+Tabel1[[#This Row],[Kolom1]]+1-1</f>
        <v>11279</v>
      </c>
    </row>
    <row r="178" spans="1:8" ht="12.75" x14ac:dyDescent="0.25">
      <c r="A178" s="9">
        <v>177</v>
      </c>
      <c r="B178" s="8">
        <v>10611</v>
      </c>
      <c r="C178" s="8" t="s">
        <v>253</v>
      </c>
      <c r="D178" s="8" t="s">
        <v>105</v>
      </c>
      <c r="E178" s="8" t="s">
        <v>106</v>
      </c>
      <c r="F178" s="8" t="s">
        <v>112</v>
      </c>
      <c r="H178" s="7">
        <f>+Tabel1[[#This Row],[Kolom1]]+1-1</f>
        <v>10611</v>
      </c>
    </row>
    <row r="179" spans="1:8" ht="12.75" x14ac:dyDescent="0.25">
      <c r="A179" s="9">
        <v>178</v>
      </c>
      <c r="B179" s="8">
        <v>11008</v>
      </c>
      <c r="C179" s="8" t="s">
        <v>254</v>
      </c>
      <c r="D179" s="8"/>
      <c r="E179" s="8" t="s">
        <v>106</v>
      </c>
      <c r="F179" s="8" t="s">
        <v>112</v>
      </c>
      <c r="H179" s="7">
        <f>+Tabel1[[#This Row],[Kolom1]]+1-1</f>
        <v>11008</v>
      </c>
    </row>
    <row r="180" spans="1:8" ht="12.75" x14ac:dyDescent="0.25">
      <c r="A180" s="9">
        <v>179</v>
      </c>
      <c r="B180" s="8">
        <v>10613</v>
      </c>
      <c r="C180" s="8" t="s">
        <v>255</v>
      </c>
      <c r="D180" s="8" t="s">
        <v>105</v>
      </c>
      <c r="E180" s="8" t="s">
        <v>106</v>
      </c>
      <c r="F180" s="7" t="s">
        <v>112</v>
      </c>
      <c r="H180" s="7">
        <f>+Tabel1[[#This Row],[Kolom1]]+1-1</f>
        <v>10613</v>
      </c>
    </row>
    <row r="181" spans="1:8" ht="12.75" x14ac:dyDescent="0.25">
      <c r="A181" s="9">
        <v>180</v>
      </c>
      <c r="B181" s="8">
        <v>10930</v>
      </c>
      <c r="C181" s="8" t="s">
        <v>256</v>
      </c>
      <c r="D181" s="8"/>
      <c r="E181" s="8" t="s">
        <v>106</v>
      </c>
      <c r="F181" s="8" t="s">
        <v>112</v>
      </c>
      <c r="H181" s="7">
        <f>+Tabel1[[#This Row],[Kolom1]]+1-1</f>
        <v>10930</v>
      </c>
    </row>
    <row r="182" spans="1:8" ht="12.75" x14ac:dyDescent="0.25">
      <c r="A182" s="9">
        <v>181</v>
      </c>
      <c r="B182" s="8">
        <v>10891</v>
      </c>
      <c r="C182" s="8" t="s">
        <v>257</v>
      </c>
      <c r="D182" s="8"/>
      <c r="E182" s="8" t="s">
        <v>106</v>
      </c>
      <c r="F182" s="8" t="s">
        <v>112</v>
      </c>
      <c r="H182" s="7">
        <f>+Tabel1[[#This Row],[Kolom1]]+1-1</f>
        <v>10891</v>
      </c>
    </row>
    <row r="183" spans="1:8" ht="12.75" x14ac:dyDescent="0.25">
      <c r="A183" s="9">
        <v>182</v>
      </c>
      <c r="B183" s="8">
        <v>10614</v>
      </c>
      <c r="C183" s="8" t="s">
        <v>445</v>
      </c>
      <c r="D183" s="8" t="s">
        <v>105</v>
      </c>
      <c r="E183" s="8" t="s">
        <v>106</v>
      </c>
      <c r="F183" s="7" t="s">
        <v>112</v>
      </c>
      <c r="H183" s="7">
        <f>+Tabel1[[#This Row],[Kolom1]]+1-1</f>
        <v>10614</v>
      </c>
    </row>
    <row r="184" spans="1:8" ht="12.75" x14ac:dyDescent="0.25">
      <c r="A184" s="9">
        <v>183</v>
      </c>
      <c r="B184" s="8">
        <v>10615</v>
      </c>
      <c r="C184" s="8" t="s">
        <v>258</v>
      </c>
      <c r="D184" s="8" t="s">
        <v>105</v>
      </c>
      <c r="E184" s="8" t="s">
        <v>106</v>
      </c>
      <c r="F184" s="8" t="s">
        <v>112</v>
      </c>
      <c r="H184" s="7">
        <f>+Tabel1[[#This Row],[Kolom1]]+1-1</f>
        <v>10615</v>
      </c>
    </row>
    <row r="185" spans="1:8" ht="12.75" x14ac:dyDescent="0.25">
      <c r="A185" s="9">
        <v>184</v>
      </c>
      <c r="B185" s="8">
        <v>10761</v>
      </c>
      <c r="C185" s="8" t="s">
        <v>259</v>
      </c>
      <c r="D185" s="7" t="s">
        <v>105</v>
      </c>
      <c r="E185" s="7" t="s">
        <v>106</v>
      </c>
      <c r="F185" s="8" t="s">
        <v>112</v>
      </c>
      <c r="H185" s="7">
        <f>+Tabel1[[#This Row],[Kolom1]]+1-1</f>
        <v>10761</v>
      </c>
    </row>
    <row r="186" spans="1:8" ht="12.75" x14ac:dyDescent="0.25">
      <c r="A186" s="9">
        <v>185</v>
      </c>
      <c r="B186" s="8">
        <v>10617</v>
      </c>
      <c r="C186" s="8" t="s">
        <v>260</v>
      </c>
      <c r="D186" s="7" t="s">
        <v>105</v>
      </c>
      <c r="E186" s="8" t="s">
        <v>106</v>
      </c>
      <c r="F186" s="8" t="s">
        <v>112</v>
      </c>
      <c r="H186" s="7">
        <f>+Tabel1[[#This Row],[Kolom1]]+1-1</f>
        <v>10617</v>
      </c>
    </row>
    <row r="187" spans="1:8" ht="12.75" x14ac:dyDescent="0.25">
      <c r="A187" s="9">
        <v>186</v>
      </c>
      <c r="B187" s="8">
        <v>10979</v>
      </c>
      <c r="C187" s="8" t="s">
        <v>261</v>
      </c>
      <c r="D187" s="8"/>
      <c r="E187" s="8" t="s">
        <v>106</v>
      </c>
      <c r="F187" s="8" t="s">
        <v>112</v>
      </c>
      <c r="H187" s="7">
        <f>+Tabel1[[#This Row],[Kolom1]]+1-1</f>
        <v>10979</v>
      </c>
    </row>
    <row r="188" spans="1:8" ht="12.75" x14ac:dyDescent="0.25">
      <c r="A188" s="9">
        <v>187</v>
      </c>
      <c r="B188" s="8">
        <v>10830</v>
      </c>
      <c r="C188" s="8" t="s">
        <v>262</v>
      </c>
      <c r="D188" s="8" t="s">
        <v>105</v>
      </c>
      <c r="E188" s="8" t="s">
        <v>106</v>
      </c>
      <c r="F188" s="8" t="s">
        <v>112</v>
      </c>
      <c r="H188" s="7">
        <f>+Tabel1[[#This Row],[Kolom1]]+1-1</f>
        <v>10830</v>
      </c>
    </row>
    <row r="189" spans="1:8" ht="12.75" x14ac:dyDescent="0.25">
      <c r="A189" s="9">
        <v>188</v>
      </c>
      <c r="B189" s="8">
        <v>10618</v>
      </c>
      <c r="C189" s="8" t="s">
        <v>263</v>
      </c>
      <c r="D189" s="7" t="s">
        <v>105</v>
      </c>
      <c r="E189" s="8" t="s">
        <v>106</v>
      </c>
      <c r="F189" s="8" t="s">
        <v>112</v>
      </c>
      <c r="H189" s="7">
        <f>+Tabel1[[#This Row],[Kolom1]]+1-1</f>
        <v>10618</v>
      </c>
    </row>
    <row r="190" spans="1:8" ht="12.75" x14ac:dyDescent="0.25">
      <c r="A190" s="9">
        <v>189</v>
      </c>
      <c r="B190" s="8">
        <v>10619</v>
      </c>
      <c r="C190" s="8" t="s">
        <v>264</v>
      </c>
      <c r="D190" s="8" t="s">
        <v>105</v>
      </c>
      <c r="E190" s="8" t="s">
        <v>106</v>
      </c>
      <c r="F190" s="7" t="s">
        <v>112</v>
      </c>
      <c r="H190" s="7">
        <f>+Tabel1[[#This Row],[Kolom1]]+1-1</f>
        <v>10619</v>
      </c>
    </row>
    <row r="191" spans="1:8" ht="12.75" x14ac:dyDescent="0.25">
      <c r="A191" s="9">
        <v>190</v>
      </c>
      <c r="B191" s="8">
        <v>11054</v>
      </c>
      <c r="C191" s="8" t="s">
        <v>265</v>
      </c>
      <c r="D191" s="8"/>
      <c r="E191" s="8" t="s">
        <v>106</v>
      </c>
      <c r="F191" s="8" t="s">
        <v>112</v>
      </c>
      <c r="H191" s="7">
        <f>+Tabel1[[#This Row],[Kolom1]]+1-1</f>
        <v>11054</v>
      </c>
    </row>
    <row r="192" spans="1:8" ht="12.75" x14ac:dyDescent="0.25">
      <c r="A192" s="9">
        <v>191</v>
      </c>
      <c r="B192" s="8">
        <v>10620</v>
      </c>
      <c r="C192" s="8" t="s">
        <v>266</v>
      </c>
      <c r="D192" s="8" t="s">
        <v>105</v>
      </c>
      <c r="E192" s="8" t="s">
        <v>106</v>
      </c>
      <c r="F192" s="8" t="s">
        <v>112</v>
      </c>
      <c r="H192" s="7">
        <f>+Tabel1[[#This Row],[Kolom1]]+1-1</f>
        <v>10620</v>
      </c>
    </row>
    <row r="193" spans="1:8" ht="12.75" x14ac:dyDescent="0.25">
      <c r="A193" s="9">
        <v>192</v>
      </c>
      <c r="B193" s="8">
        <v>10621</v>
      </c>
      <c r="C193" s="8" t="s">
        <v>267</v>
      </c>
      <c r="D193" s="8" t="s">
        <v>105</v>
      </c>
      <c r="E193" s="8" t="s">
        <v>106</v>
      </c>
      <c r="F193" s="8" t="s">
        <v>112</v>
      </c>
      <c r="H193" s="7">
        <f>+Tabel1[[#This Row],[Kolom1]]+1-1</f>
        <v>10621</v>
      </c>
    </row>
    <row r="194" spans="1:8" ht="12.75" x14ac:dyDescent="0.25">
      <c r="A194" s="9">
        <v>193</v>
      </c>
      <c r="B194" s="8">
        <v>11189</v>
      </c>
      <c r="C194" s="8" t="s">
        <v>446</v>
      </c>
      <c r="E194" s="8" t="s">
        <v>106</v>
      </c>
      <c r="F194" s="8" t="s">
        <v>112</v>
      </c>
      <c r="H194" s="7">
        <f>+Tabel1[[#This Row],[Kolom1]]+1-1</f>
        <v>11189</v>
      </c>
    </row>
    <row r="195" spans="1:8" ht="12.75" x14ac:dyDescent="0.25">
      <c r="A195" s="9">
        <v>194</v>
      </c>
      <c r="B195" s="8">
        <v>10622</v>
      </c>
      <c r="C195" s="8" t="s">
        <v>268</v>
      </c>
      <c r="D195" s="8" t="s">
        <v>105</v>
      </c>
      <c r="E195" s="8" t="s">
        <v>106</v>
      </c>
      <c r="F195" s="8" t="s">
        <v>112</v>
      </c>
      <c r="H195" s="7">
        <f>+Tabel1[[#This Row],[Kolom1]]+1-1</f>
        <v>10622</v>
      </c>
    </row>
    <row r="196" spans="1:8" ht="12.75" x14ac:dyDescent="0.25">
      <c r="A196" s="9">
        <v>195</v>
      </c>
      <c r="B196" s="8">
        <v>10958</v>
      </c>
      <c r="C196" s="8" t="s">
        <v>269</v>
      </c>
      <c r="D196" s="8"/>
      <c r="E196" s="8" t="s">
        <v>106</v>
      </c>
      <c r="F196" s="7" t="s">
        <v>112</v>
      </c>
      <c r="H196" s="7">
        <f>+Tabel1[[#This Row],[Kolom1]]+1-1</f>
        <v>10958</v>
      </c>
    </row>
    <row r="197" spans="1:8" ht="12.75" x14ac:dyDescent="0.25">
      <c r="A197" s="9">
        <v>196</v>
      </c>
      <c r="B197" s="8">
        <v>11309</v>
      </c>
      <c r="C197" s="8" t="s">
        <v>447</v>
      </c>
      <c r="D197" s="8"/>
      <c r="E197" s="8" t="s">
        <v>106</v>
      </c>
      <c r="F197" s="8" t="s">
        <v>112</v>
      </c>
      <c r="H197" s="7">
        <f>+Tabel1[[#This Row],[Kolom1]]+1-1</f>
        <v>11309</v>
      </c>
    </row>
    <row r="198" spans="1:8" ht="12.75" x14ac:dyDescent="0.25">
      <c r="A198" s="9">
        <v>197</v>
      </c>
      <c r="B198" s="8">
        <v>11091</v>
      </c>
      <c r="C198" s="8" t="s">
        <v>270</v>
      </c>
      <c r="D198" s="8"/>
      <c r="E198" s="8" t="s">
        <v>106</v>
      </c>
      <c r="F198" s="8" t="s">
        <v>112</v>
      </c>
      <c r="H198" s="7">
        <f>+Tabel1[[#This Row],[Kolom1]]+1-1</f>
        <v>11091</v>
      </c>
    </row>
    <row r="199" spans="1:8" ht="12.75" x14ac:dyDescent="0.25">
      <c r="A199" s="9">
        <v>198</v>
      </c>
      <c r="B199" s="8">
        <v>10623</v>
      </c>
      <c r="C199" s="8" t="s">
        <v>271</v>
      </c>
      <c r="D199" s="7" t="s">
        <v>105</v>
      </c>
      <c r="E199" s="8" t="s">
        <v>106</v>
      </c>
      <c r="F199" s="8" t="s">
        <v>112</v>
      </c>
      <c r="H199" s="7">
        <f>+Tabel1[[#This Row],[Kolom1]]+1-1</f>
        <v>10623</v>
      </c>
    </row>
    <row r="200" spans="1:8" ht="12.75" x14ac:dyDescent="0.25">
      <c r="A200" s="9">
        <v>199</v>
      </c>
      <c r="B200" s="8">
        <v>10624</v>
      </c>
      <c r="C200" s="8" t="s">
        <v>272</v>
      </c>
      <c r="D200" s="8" t="s">
        <v>105</v>
      </c>
      <c r="E200" s="8" t="s">
        <v>106</v>
      </c>
      <c r="F200" s="8" t="s">
        <v>112</v>
      </c>
      <c r="H200" s="7">
        <f>+Tabel1[[#This Row],[Kolom1]]+1-1</f>
        <v>10624</v>
      </c>
    </row>
    <row r="201" spans="1:8" ht="12.75" x14ac:dyDescent="0.25">
      <c r="A201" s="9">
        <v>200</v>
      </c>
      <c r="B201" s="8">
        <v>10625</v>
      </c>
      <c r="C201" s="8" t="s">
        <v>273</v>
      </c>
      <c r="D201" s="8" t="s">
        <v>105</v>
      </c>
      <c r="E201" s="8" t="s">
        <v>106</v>
      </c>
      <c r="F201" s="8" t="s">
        <v>112</v>
      </c>
      <c r="H201" s="7">
        <f>+Tabel1[[#This Row],[Kolom1]]+1-1</f>
        <v>10625</v>
      </c>
    </row>
    <row r="202" spans="1:8" ht="12.75" x14ac:dyDescent="0.25">
      <c r="A202" s="9">
        <v>201</v>
      </c>
      <c r="B202" s="8">
        <v>10754</v>
      </c>
      <c r="C202" s="8" t="s">
        <v>274</v>
      </c>
      <c r="D202" s="8" t="s">
        <v>105</v>
      </c>
      <c r="E202" s="8" t="s">
        <v>106</v>
      </c>
      <c r="F202" s="8" t="s">
        <v>112</v>
      </c>
      <c r="H202" s="7">
        <f>+Tabel1[[#This Row],[Kolom1]]+1-1</f>
        <v>10754</v>
      </c>
    </row>
    <row r="203" spans="1:8" ht="12.75" x14ac:dyDescent="0.25">
      <c r="A203" s="9">
        <v>202</v>
      </c>
      <c r="B203" s="8">
        <v>11134</v>
      </c>
      <c r="C203" s="8" t="s">
        <v>275</v>
      </c>
      <c r="D203" s="8"/>
      <c r="E203" s="8" t="s">
        <v>106</v>
      </c>
      <c r="F203" s="8" t="s">
        <v>112</v>
      </c>
      <c r="H203" s="7">
        <f>+Tabel1[[#This Row],[Kolom1]]+1-1</f>
        <v>11134</v>
      </c>
    </row>
    <row r="204" spans="1:8" ht="12.75" x14ac:dyDescent="0.25">
      <c r="A204" s="9">
        <v>203</v>
      </c>
      <c r="B204" s="8">
        <v>10787</v>
      </c>
      <c r="C204" s="8" t="s">
        <v>276</v>
      </c>
      <c r="D204" s="7" t="s">
        <v>105</v>
      </c>
      <c r="E204" s="8" t="s">
        <v>106</v>
      </c>
      <c r="F204" s="8" t="s">
        <v>112</v>
      </c>
      <c r="H204" s="7">
        <f>+Tabel1[[#This Row],[Kolom1]]+1-1</f>
        <v>10787</v>
      </c>
    </row>
    <row r="205" spans="1:8" ht="12.75" x14ac:dyDescent="0.25">
      <c r="A205" s="9">
        <v>204</v>
      </c>
      <c r="B205" s="8">
        <v>10627</v>
      </c>
      <c r="C205" s="8" t="s">
        <v>277</v>
      </c>
      <c r="D205" s="8" t="s">
        <v>105</v>
      </c>
      <c r="E205" s="8" t="s">
        <v>106</v>
      </c>
      <c r="F205" s="8" t="s">
        <v>112</v>
      </c>
      <c r="H205" s="7">
        <f>+Tabel1[[#This Row],[Kolom1]]+1-1</f>
        <v>10627</v>
      </c>
    </row>
    <row r="206" spans="1:8" ht="12.75" x14ac:dyDescent="0.25">
      <c r="A206" s="9">
        <v>205</v>
      </c>
      <c r="B206" s="8">
        <v>10941</v>
      </c>
      <c r="C206" s="8" t="s">
        <v>278</v>
      </c>
      <c r="D206" s="8"/>
      <c r="E206" s="8" t="s">
        <v>106</v>
      </c>
      <c r="F206" s="8" t="s">
        <v>112</v>
      </c>
      <c r="H206" s="7">
        <f>+Tabel1[[#This Row],[Kolom1]]+1-1</f>
        <v>10941</v>
      </c>
    </row>
    <row r="207" spans="1:8" ht="12.75" x14ac:dyDescent="0.25">
      <c r="A207" s="9">
        <v>206</v>
      </c>
      <c r="B207" s="8">
        <v>10628</v>
      </c>
      <c r="C207" s="8" t="s">
        <v>279</v>
      </c>
      <c r="D207" s="7" t="s">
        <v>105</v>
      </c>
      <c r="E207" s="8" t="s">
        <v>106</v>
      </c>
      <c r="F207" s="8" t="s">
        <v>112</v>
      </c>
      <c r="H207" s="7">
        <f>+Tabel1[[#This Row],[Kolom1]]+1-1</f>
        <v>10628</v>
      </c>
    </row>
    <row r="208" spans="1:8" ht="12.75" x14ac:dyDescent="0.25">
      <c r="A208" s="9">
        <v>207</v>
      </c>
      <c r="B208" s="8">
        <v>10629</v>
      </c>
      <c r="C208" s="8" t="s">
        <v>280</v>
      </c>
      <c r="D208" s="7" t="s">
        <v>105</v>
      </c>
      <c r="E208" s="8" t="s">
        <v>106</v>
      </c>
      <c r="F208" s="8" t="s">
        <v>112</v>
      </c>
      <c r="H208" s="7">
        <f>+Tabel1[[#This Row],[Kolom1]]+1-1</f>
        <v>10629</v>
      </c>
    </row>
    <row r="209" spans="1:8" ht="12.75" x14ac:dyDescent="0.25">
      <c r="A209" s="9">
        <v>208</v>
      </c>
      <c r="B209" s="8">
        <v>11016</v>
      </c>
      <c r="C209" s="8" t="s">
        <v>281</v>
      </c>
      <c r="D209" s="8" t="s">
        <v>105</v>
      </c>
      <c r="E209" s="8" t="s">
        <v>106</v>
      </c>
      <c r="F209" s="8" t="s">
        <v>112</v>
      </c>
      <c r="H209" s="7">
        <f>+Tabel1[[#This Row],[Kolom1]]+1-1</f>
        <v>11016</v>
      </c>
    </row>
    <row r="210" spans="1:8" ht="12.75" x14ac:dyDescent="0.25">
      <c r="A210" s="9">
        <v>209</v>
      </c>
      <c r="B210" s="8">
        <v>11098</v>
      </c>
      <c r="C210" s="8" t="s">
        <v>282</v>
      </c>
      <c r="E210" s="8" t="s">
        <v>106</v>
      </c>
      <c r="F210" s="8" t="s">
        <v>112</v>
      </c>
      <c r="H210" s="7">
        <f>+Tabel1[[#This Row],[Kolom1]]+1-1</f>
        <v>11098</v>
      </c>
    </row>
    <row r="211" spans="1:8" ht="12.75" x14ac:dyDescent="0.25">
      <c r="A211" s="9">
        <v>210</v>
      </c>
      <c r="B211" s="8">
        <v>10630</v>
      </c>
      <c r="C211" s="8" t="s">
        <v>283</v>
      </c>
      <c r="D211" s="8" t="s">
        <v>105</v>
      </c>
      <c r="E211" s="8" t="s">
        <v>106</v>
      </c>
      <c r="F211" s="8" t="s">
        <v>112</v>
      </c>
      <c r="H211" s="7">
        <f>+Tabel1[[#This Row],[Kolom1]]+1-1</f>
        <v>10630</v>
      </c>
    </row>
    <row r="212" spans="1:8" ht="12.75" x14ac:dyDescent="0.25">
      <c r="A212" s="9">
        <v>211</v>
      </c>
      <c r="B212" s="8">
        <v>11150</v>
      </c>
      <c r="C212" s="8" t="s">
        <v>448</v>
      </c>
      <c r="D212" s="8"/>
      <c r="E212" s="8" t="s">
        <v>106</v>
      </c>
      <c r="F212" s="8" t="s">
        <v>112</v>
      </c>
      <c r="H212" s="7">
        <f>+Tabel1[[#This Row],[Kolom1]]+1-1</f>
        <v>11150</v>
      </c>
    </row>
    <row r="213" spans="1:8" ht="12.75" x14ac:dyDescent="0.25">
      <c r="A213" s="9">
        <v>212</v>
      </c>
      <c r="B213" s="8">
        <v>10631</v>
      </c>
      <c r="C213" s="8" t="s">
        <v>284</v>
      </c>
      <c r="D213" s="7" t="s">
        <v>105</v>
      </c>
      <c r="E213" s="8" t="s">
        <v>106</v>
      </c>
      <c r="F213" s="8" t="s">
        <v>112</v>
      </c>
      <c r="H213" s="7">
        <f>+Tabel1[[#This Row],[Kolom1]]+1-1</f>
        <v>10631</v>
      </c>
    </row>
    <row r="214" spans="1:8" ht="12.75" x14ac:dyDescent="0.25">
      <c r="A214" s="9">
        <v>213</v>
      </c>
      <c r="B214" s="8">
        <v>10632</v>
      </c>
      <c r="C214" s="8" t="s">
        <v>285</v>
      </c>
      <c r="D214" s="7" t="s">
        <v>105</v>
      </c>
      <c r="E214" s="8" t="s">
        <v>106</v>
      </c>
      <c r="F214" s="8" t="s">
        <v>112</v>
      </c>
      <c r="H214" s="7">
        <f>+Tabel1[[#This Row],[Kolom1]]+1-1</f>
        <v>10632</v>
      </c>
    </row>
    <row r="215" spans="1:8" ht="12.75" x14ac:dyDescent="0.25">
      <c r="A215" s="9">
        <v>214</v>
      </c>
      <c r="B215" s="8">
        <v>11028</v>
      </c>
      <c r="C215" s="8" t="s">
        <v>286</v>
      </c>
      <c r="D215" s="8"/>
      <c r="E215" s="8" t="s">
        <v>106</v>
      </c>
      <c r="F215" s="8" t="s">
        <v>112</v>
      </c>
      <c r="H215" s="7">
        <f>+Tabel1[[#This Row],[Kolom1]]+1-1</f>
        <v>11028</v>
      </c>
    </row>
    <row r="216" spans="1:8" ht="12.75" x14ac:dyDescent="0.25">
      <c r="A216" s="9">
        <v>215</v>
      </c>
      <c r="B216" s="8">
        <v>10633</v>
      </c>
      <c r="C216" s="8" t="s">
        <v>287</v>
      </c>
      <c r="D216" s="8" t="s">
        <v>105</v>
      </c>
      <c r="E216" s="8" t="s">
        <v>106</v>
      </c>
      <c r="F216" s="8" t="s">
        <v>112</v>
      </c>
      <c r="H216" s="7">
        <f>+Tabel1[[#This Row],[Kolom1]]+1-1</f>
        <v>10633</v>
      </c>
    </row>
    <row r="217" spans="1:8" ht="12.75" x14ac:dyDescent="0.25">
      <c r="A217" s="9">
        <v>216</v>
      </c>
      <c r="B217" s="8">
        <v>123579</v>
      </c>
      <c r="C217" s="8" t="s">
        <v>449</v>
      </c>
      <c r="E217" s="8" t="s">
        <v>106</v>
      </c>
      <c r="F217" s="8" t="s">
        <v>112</v>
      </c>
      <c r="H217" s="7">
        <f>+Tabel1[[#This Row],[Kolom1]]+1-1</f>
        <v>123579</v>
      </c>
    </row>
    <row r="218" spans="1:8" ht="12.75" x14ac:dyDescent="0.25">
      <c r="A218" s="9">
        <v>217</v>
      </c>
      <c r="B218" s="8">
        <v>10741</v>
      </c>
      <c r="C218" s="8" t="s">
        <v>288</v>
      </c>
      <c r="D218" s="8" t="s">
        <v>105</v>
      </c>
      <c r="E218" s="8" t="s">
        <v>106</v>
      </c>
      <c r="F218" s="8" t="s">
        <v>112</v>
      </c>
      <c r="H218" s="7">
        <f>+Tabel1[[#This Row],[Kolom1]]+1-1</f>
        <v>10741</v>
      </c>
    </row>
    <row r="219" spans="1:8" ht="12.75" x14ac:dyDescent="0.25">
      <c r="A219" s="9">
        <v>218</v>
      </c>
      <c r="B219" s="8">
        <v>10634</v>
      </c>
      <c r="C219" s="8" t="s">
        <v>289</v>
      </c>
      <c r="D219" s="7" t="s">
        <v>105</v>
      </c>
      <c r="E219" s="8" t="s">
        <v>106</v>
      </c>
      <c r="F219" s="8" t="s">
        <v>112</v>
      </c>
      <c r="H219" s="7">
        <f>+Tabel1[[#This Row],[Kolom1]]+1-1</f>
        <v>10634</v>
      </c>
    </row>
    <row r="220" spans="1:8" ht="12.75" x14ac:dyDescent="0.25">
      <c r="A220" s="9">
        <v>219</v>
      </c>
      <c r="B220" s="8">
        <v>10635</v>
      </c>
      <c r="C220" s="8" t="s">
        <v>290</v>
      </c>
      <c r="D220" s="7" t="s">
        <v>105</v>
      </c>
      <c r="E220" s="8" t="s">
        <v>106</v>
      </c>
      <c r="F220" s="8" t="s">
        <v>112</v>
      </c>
      <c r="H220" s="7">
        <f>+Tabel1[[#This Row],[Kolom1]]+1-1</f>
        <v>10635</v>
      </c>
    </row>
    <row r="221" spans="1:8" ht="12.75" x14ac:dyDescent="0.25">
      <c r="A221" s="9">
        <v>220</v>
      </c>
      <c r="B221" s="8">
        <v>11141</v>
      </c>
      <c r="C221" s="8" t="s">
        <v>291</v>
      </c>
      <c r="D221" s="8"/>
      <c r="E221" s="8" t="s">
        <v>106</v>
      </c>
      <c r="F221" s="8" t="s">
        <v>112</v>
      </c>
      <c r="H221" s="7">
        <f>+Tabel1[[#This Row],[Kolom1]]+1-1</f>
        <v>11141</v>
      </c>
    </row>
    <row r="222" spans="1:8" ht="12.75" x14ac:dyDescent="0.25">
      <c r="A222" s="9">
        <v>221</v>
      </c>
      <c r="B222" s="8">
        <v>10790</v>
      </c>
      <c r="C222" s="8" t="s">
        <v>292</v>
      </c>
      <c r="D222" s="8" t="s">
        <v>105</v>
      </c>
      <c r="E222" s="8" t="s">
        <v>106</v>
      </c>
      <c r="F222" s="8" t="s">
        <v>112</v>
      </c>
      <c r="H222" s="7">
        <f>+Tabel1[[#This Row],[Kolom1]]+1-1</f>
        <v>10790</v>
      </c>
    </row>
    <row r="223" spans="1:8" ht="12.75" x14ac:dyDescent="0.25">
      <c r="A223" s="9">
        <v>222</v>
      </c>
      <c r="B223" s="8">
        <v>10636</v>
      </c>
      <c r="C223" s="8" t="s">
        <v>293</v>
      </c>
      <c r="D223" s="8" t="s">
        <v>105</v>
      </c>
      <c r="E223" s="8" t="s">
        <v>106</v>
      </c>
      <c r="F223" s="8" t="s">
        <v>112</v>
      </c>
      <c r="H223" s="7">
        <f>+Tabel1[[#This Row],[Kolom1]]+1-1</f>
        <v>10636</v>
      </c>
    </row>
    <row r="224" spans="1:8" ht="12.75" x14ac:dyDescent="0.25">
      <c r="A224" s="9">
        <v>223</v>
      </c>
      <c r="B224" s="8">
        <v>10894</v>
      </c>
      <c r="C224" s="8" t="s">
        <v>294</v>
      </c>
      <c r="D224" s="8"/>
      <c r="E224" s="8" t="s">
        <v>106</v>
      </c>
      <c r="F224" s="8" t="s">
        <v>112</v>
      </c>
      <c r="H224" s="7">
        <f>+Tabel1[[#This Row],[Kolom1]]+1-1</f>
        <v>10894</v>
      </c>
    </row>
    <row r="225" spans="1:8" ht="12.75" x14ac:dyDescent="0.25">
      <c r="A225" s="9">
        <v>224</v>
      </c>
      <c r="B225" s="8">
        <v>11068</v>
      </c>
      <c r="C225" s="8" t="s">
        <v>295</v>
      </c>
      <c r="D225" s="8"/>
      <c r="E225" s="8" t="s">
        <v>106</v>
      </c>
      <c r="F225" s="8" t="s">
        <v>112</v>
      </c>
      <c r="H225" s="7">
        <f>+Tabel1[[#This Row],[Kolom1]]+1-1</f>
        <v>11068</v>
      </c>
    </row>
    <row r="226" spans="1:8" ht="12.75" x14ac:dyDescent="0.25">
      <c r="A226" s="9">
        <v>225</v>
      </c>
      <c r="B226" s="8">
        <v>10670</v>
      </c>
      <c r="C226" s="8" t="s">
        <v>296</v>
      </c>
      <c r="D226" s="8" t="s">
        <v>105</v>
      </c>
      <c r="E226" s="8" t="s">
        <v>106</v>
      </c>
      <c r="F226" s="8" t="s">
        <v>112</v>
      </c>
      <c r="H226" s="7">
        <f>+Tabel1[[#This Row],[Kolom1]]+1-1</f>
        <v>10670</v>
      </c>
    </row>
    <row r="227" spans="1:8" ht="12.75" x14ac:dyDescent="0.25">
      <c r="A227" s="9">
        <v>226</v>
      </c>
      <c r="B227" s="8">
        <v>10998</v>
      </c>
      <c r="C227" s="8" t="s">
        <v>297</v>
      </c>
      <c r="D227" s="8"/>
      <c r="E227" s="8" t="s">
        <v>106</v>
      </c>
      <c r="F227" s="8" t="s">
        <v>112</v>
      </c>
      <c r="H227" s="7">
        <f>+Tabel1[[#This Row],[Kolom1]]+1-1</f>
        <v>10998</v>
      </c>
    </row>
    <row r="228" spans="1:8" ht="12.75" x14ac:dyDescent="0.25">
      <c r="A228" s="9">
        <v>227</v>
      </c>
      <c r="B228" s="8">
        <v>10637</v>
      </c>
      <c r="C228" s="8" t="s">
        <v>298</v>
      </c>
      <c r="D228" s="8" t="s">
        <v>105</v>
      </c>
      <c r="E228" s="8" t="s">
        <v>106</v>
      </c>
      <c r="F228" s="8" t="s">
        <v>112</v>
      </c>
      <c r="H228" s="7">
        <f>+Tabel1[[#This Row],[Kolom1]]+1-1</f>
        <v>10637</v>
      </c>
    </row>
    <row r="229" spans="1:8" ht="12.75" x14ac:dyDescent="0.25">
      <c r="A229" s="9">
        <v>228</v>
      </c>
      <c r="B229" s="8">
        <v>123588</v>
      </c>
      <c r="C229" s="8" t="s">
        <v>450</v>
      </c>
      <c r="D229" s="8"/>
      <c r="E229" s="8" t="s">
        <v>106</v>
      </c>
      <c r="F229" s="8" t="s">
        <v>112</v>
      </c>
      <c r="H229" s="7">
        <f>+Tabel1[[#This Row],[Kolom1]]+1-1</f>
        <v>123588</v>
      </c>
    </row>
    <row r="230" spans="1:8" ht="12.75" x14ac:dyDescent="0.25">
      <c r="A230" s="9">
        <v>229</v>
      </c>
      <c r="B230" s="8">
        <v>10638</v>
      </c>
      <c r="C230" s="8" t="s">
        <v>299</v>
      </c>
      <c r="D230" s="8" t="s">
        <v>105</v>
      </c>
      <c r="E230" s="8" t="s">
        <v>106</v>
      </c>
      <c r="F230" s="8" t="s">
        <v>112</v>
      </c>
      <c r="H230" s="7">
        <f>+Tabel1[[#This Row],[Kolom1]]+1-1</f>
        <v>10638</v>
      </c>
    </row>
    <row r="231" spans="1:8" ht="12.75" x14ac:dyDescent="0.25">
      <c r="A231" s="9">
        <v>230</v>
      </c>
      <c r="B231" s="8">
        <v>11144</v>
      </c>
      <c r="C231" s="8" t="s">
        <v>451</v>
      </c>
      <c r="D231" s="8"/>
      <c r="E231" s="8" t="s">
        <v>106</v>
      </c>
      <c r="F231" s="7" t="s">
        <v>112</v>
      </c>
      <c r="H231" s="7">
        <f>+Tabel1[[#This Row],[Kolom1]]+1-1</f>
        <v>11144</v>
      </c>
    </row>
    <row r="232" spans="1:8" ht="12.75" x14ac:dyDescent="0.25">
      <c r="A232" s="9">
        <v>231</v>
      </c>
      <c r="B232" s="8">
        <v>11127</v>
      </c>
      <c r="C232" s="8" t="s">
        <v>300</v>
      </c>
      <c r="D232" s="8"/>
      <c r="E232" s="8" t="s">
        <v>106</v>
      </c>
      <c r="F232" s="8" t="s">
        <v>112</v>
      </c>
      <c r="H232" s="7">
        <f>+Tabel1[[#This Row],[Kolom1]]+1-1</f>
        <v>11127</v>
      </c>
    </row>
    <row r="233" spans="1:8" ht="12.75" x14ac:dyDescent="0.25">
      <c r="A233" s="9">
        <v>232</v>
      </c>
      <c r="B233" s="8">
        <v>10922</v>
      </c>
      <c r="C233" s="8" t="s">
        <v>301</v>
      </c>
      <c r="E233" s="8" t="s">
        <v>106</v>
      </c>
      <c r="F233" s="8" t="s">
        <v>112</v>
      </c>
      <c r="H233" s="7">
        <f>+Tabel1[[#This Row],[Kolom1]]+1-1</f>
        <v>10922</v>
      </c>
    </row>
    <row r="234" spans="1:8" ht="12.75" x14ac:dyDescent="0.25">
      <c r="A234" s="9">
        <v>233</v>
      </c>
      <c r="B234" s="8">
        <v>10768</v>
      </c>
      <c r="C234" s="8" t="s">
        <v>302</v>
      </c>
      <c r="D234" s="7" t="s">
        <v>105</v>
      </c>
      <c r="E234" s="7" t="s">
        <v>106</v>
      </c>
      <c r="F234" s="8" t="s">
        <v>112</v>
      </c>
      <c r="H234" s="7">
        <f>+Tabel1[[#This Row],[Kolom1]]+1-1</f>
        <v>10768</v>
      </c>
    </row>
    <row r="235" spans="1:8" ht="12.75" x14ac:dyDescent="0.25">
      <c r="A235" s="9">
        <v>234</v>
      </c>
      <c r="B235" s="8">
        <v>10838</v>
      </c>
      <c r="C235" s="8" t="s">
        <v>303</v>
      </c>
      <c r="D235" s="7" t="s">
        <v>105</v>
      </c>
      <c r="E235" s="8" t="s">
        <v>106</v>
      </c>
      <c r="F235" s="8" t="s">
        <v>112</v>
      </c>
      <c r="H235" s="7">
        <f>+Tabel1[[#This Row],[Kolom1]]+1-1</f>
        <v>10838</v>
      </c>
    </row>
    <row r="236" spans="1:8" ht="12.75" x14ac:dyDescent="0.25">
      <c r="A236" s="9">
        <v>235</v>
      </c>
      <c r="B236" s="8">
        <v>11247</v>
      </c>
      <c r="C236" s="8" t="s">
        <v>452</v>
      </c>
      <c r="E236" s="8" t="s">
        <v>106</v>
      </c>
      <c r="F236" s="8" t="s">
        <v>112</v>
      </c>
      <c r="H236" s="7">
        <f>+Tabel1[[#This Row],[Kolom1]]+1-1</f>
        <v>11247</v>
      </c>
    </row>
    <row r="237" spans="1:8" ht="12.75" x14ac:dyDescent="0.25">
      <c r="A237" s="9">
        <v>236</v>
      </c>
      <c r="B237" s="8">
        <v>10639</v>
      </c>
      <c r="C237" s="8" t="s">
        <v>304</v>
      </c>
      <c r="D237" s="7" t="s">
        <v>416</v>
      </c>
      <c r="E237" s="8" t="s">
        <v>106</v>
      </c>
      <c r="F237" s="8" t="s">
        <v>112</v>
      </c>
      <c r="H237" s="7">
        <f>+Tabel1[[#This Row],[Kolom1]]+1-1</f>
        <v>10639</v>
      </c>
    </row>
    <row r="238" spans="1:8" ht="12.75" x14ac:dyDescent="0.25">
      <c r="A238" s="9">
        <v>237</v>
      </c>
      <c r="B238" s="8">
        <v>10640</v>
      </c>
      <c r="C238" s="8" t="s">
        <v>305</v>
      </c>
      <c r="D238" s="7" t="s">
        <v>105</v>
      </c>
      <c r="E238" s="8" t="s">
        <v>106</v>
      </c>
      <c r="F238" s="8" t="s">
        <v>112</v>
      </c>
      <c r="H238" s="7">
        <f>+Tabel1[[#This Row],[Kolom1]]+1-1</f>
        <v>10640</v>
      </c>
    </row>
    <row r="239" spans="1:8" ht="12.75" x14ac:dyDescent="0.25">
      <c r="A239" s="9">
        <v>238</v>
      </c>
      <c r="B239" s="8">
        <v>11140</v>
      </c>
      <c r="C239" s="8" t="s">
        <v>306</v>
      </c>
      <c r="D239" s="8"/>
      <c r="E239" s="8" t="s">
        <v>106</v>
      </c>
      <c r="F239" s="8" t="s">
        <v>112</v>
      </c>
      <c r="H239" s="7">
        <f>+Tabel1[[#This Row],[Kolom1]]+1-1</f>
        <v>11140</v>
      </c>
    </row>
    <row r="240" spans="1:8" ht="12.75" x14ac:dyDescent="0.25">
      <c r="A240" s="9">
        <v>239</v>
      </c>
      <c r="B240" s="8">
        <v>11102</v>
      </c>
      <c r="C240" s="8" t="s">
        <v>307</v>
      </c>
      <c r="E240" s="8" t="s">
        <v>106</v>
      </c>
      <c r="F240" s="8" t="s">
        <v>112</v>
      </c>
      <c r="H240" s="7">
        <f>+Tabel1[[#This Row],[Kolom1]]+1-1</f>
        <v>11102</v>
      </c>
    </row>
    <row r="241" spans="1:8" ht="12.75" x14ac:dyDescent="0.25">
      <c r="A241" s="9">
        <v>240</v>
      </c>
      <c r="B241" s="8">
        <v>10753</v>
      </c>
      <c r="C241" s="8" t="s">
        <v>308</v>
      </c>
      <c r="D241" s="8" t="s">
        <v>105</v>
      </c>
      <c r="E241" s="8" t="s">
        <v>106</v>
      </c>
      <c r="F241" s="8" t="s">
        <v>112</v>
      </c>
      <c r="H241" s="7">
        <f>+Tabel1[[#This Row],[Kolom1]]+1-1</f>
        <v>10753</v>
      </c>
    </row>
    <row r="242" spans="1:8" ht="12.75" x14ac:dyDescent="0.25">
      <c r="A242" s="9">
        <v>241</v>
      </c>
      <c r="B242" s="8">
        <v>10736</v>
      </c>
      <c r="C242" s="8" t="s">
        <v>309</v>
      </c>
      <c r="D242" s="7" t="s">
        <v>105</v>
      </c>
      <c r="E242" s="8" t="s">
        <v>106</v>
      </c>
      <c r="F242" s="8" t="s">
        <v>112</v>
      </c>
      <c r="H242" s="7">
        <f>+Tabel1[[#This Row],[Kolom1]]+1-1</f>
        <v>10736</v>
      </c>
    </row>
    <row r="243" spans="1:8" ht="12.75" x14ac:dyDescent="0.25">
      <c r="A243" s="9">
        <v>242</v>
      </c>
      <c r="B243" s="8">
        <v>10641</v>
      </c>
      <c r="C243" s="8" t="s">
        <v>310</v>
      </c>
      <c r="D243" s="7" t="s">
        <v>105</v>
      </c>
      <c r="E243" s="8" t="s">
        <v>106</v>
      </c>
      <c r="F243" s="8" t="s">
        <v>112</v>
      </c>
      <c r="H243" s="7">
        <f>+Tabel1[[#This Row],[Kolom1]]+1-1</f>
        <v>10641</v>
      </c>
    </row>
    <row r="244" spans="1:8" ht="12.75" x14ac:dyDescent="0.25">
      <c r="A244" s="9">
        <v>243</v>
      </c>
      <c r="B244" s="8">
        <v>10642</v>
      </c>
      <c r="C244" s="8" t="s">
        <v>311</v>
      </c>
      <c r="D244" s="7" t="s">
        <v>105</v>
      </c>
      <c r="E244" s="8" t="s">
        <v>106</v>
      </c>
      <c r="F244" s="8" t="s">
        <v>112</v>
      </c>
      <c r="H244" s="7">
        <f>+Tabel1[[#This Row],[Kolom1]]+1-1</f>
        <v>10642</v>
      </c>
    </row>
    <row r="245" spans="1:8" ht="12.75" x14ac:dyDescent="0.25">
      <c r="A245" s="9">
        <v>244</v>
      </c>
      <c r="B245" s="8">
        <v>10643</v>
      </c>
      <c r="C245" s="8" t="s">
        <v>312</v>
      </c>
      <c r="D245" s="8" t="s">
        <v>105</v>
      </c>
      <c r="E245" s="8" t="s">
        <v>106</v>
      </c>
      <c r="F245" s="8" t="s">
        <v>112</v>
      </c>
      <c r="H245" s="7">
        <f>+Tabel1[[#This Row],[Kolom1]]+1-1</f>
        <v>10643</v>
      </c>
    </row>
    <row r="246" spans="1:8" ht="12.75" x14ac:dyDescent="0.25">
      <c r="A246" s="9">
        <v>245</v>
      </c>
      <c r="B246" s="8">
        <v>10644</v>
      </c>
      <c r="C246" s="8" t="s">
        <v>313</v>
      </c>
      <c r="D246" s="8" t="s">
        <v>105</v>
      </c>
      <c r="E246" s="8" t="s">
        <v>106</v>
      </c>
      <c r="F246" s="8" t="s">
        <v>453</v>
      </c>
      <c r="H246" s="7">
        <f>+Tabel1[[#This Row],[Kolom1]]+1-1</f>
        <v>10644</v>
      </c>
    </row>
    <row r="247" spans="1:8" ht="12.75" x14ac:dyDescent="0.25">
      <c r="A247" s="9">
        <v>246</v>
      </c>
      <c r="B247" s="8">
        <v>10645</v>
      </c>
      <c r="C247" s="8" t="s">
        <v>314</v>
      </c>
      <c r="D247" s="7" t="s">
        <v>105</v>
      </c>
      <c r="E247" s="8" t="s">
        <v>106</v>
      </c>
      <c r="F247" s="8" t="s">
        <v>453</v>
      </c>
      <c r="H247" s="7">
        <f>+Tabel1[[#This Row],[Kolom1]]+1-1</f>
        <v>10645</v>
      </c>
    </row>
    <row r="248" spans="1:8" ht="12.75" x14ac:dyDescent="0.25">
      <c r="A248" s="9">
        <v>247</v>
      </c>
      <c r="B248" s="8">
        <v>10646</v>
      </c>
      <c r="C248" s="8" t="s">
        <v>315</v>
      </c>
      <c r="D248" s="7" t="s">
        <v>105</v>
      </c>
      <c r="E248" s="8" t="s">
        <v>106</v>
      </c>
      <c r="F248" s="8" t="s">
        <v>112</v>
      </c>
      <c r="H248" s="7">
        <f>+Tabel1[[#This Row],[Kolom1]]+1-1</f>
        <v>10646</v>
      </c>
    </row>
    <row r="249" spans="1:8" ht="12.75" x14ac:dyDescent="0.25">
      <c r="A249" s="9">
        <v>248</v>
      </c>
      <c r="B249" s="8">
        <v>123613</v>
      </c>
      <c r="C249" s="8" t="s">
        <v>454</v>
      </c>
      <c r="E249" s="8" t="s">
        <v>106</v>
      </c>
      <c r="F249" s="8" t="s">
        <v>112</v>
      </c>
      <c r="H249" s="7">
        <f>+Tabel1[[#This Row],[Kolom1]]+1-1</f>
        <v>123613</v>
      </c>
    </row>
    <row r="250" spans="1:8" ht="12.75" x14ac:dyDescent="0.25">
      <c r="A250" s="9">
        <v>249</v>
      </c>
      <c r="B250" s="8">
        <v>11308</v>
      </c>
      <c r="C250" s="8" t="s">
        <v>455</v>
      </c>
      <c r="E250" s="8" t="s">
        <v>106</v>
      </c>
      <c r="F250" s="8" t="s">
        <v>112</v>
      </c>
      <c r="H250" s="7">
        <f>+Tabel1[[#This Row],[Kolom1]]+1-1</f>
        <v>11308</v>
      </c>
    </row>
    <row r="251" spans="1:8" ht="12.75" x14ac:dyDescent="0.25">
      <c r="A251" s="9">
        <v>250</v>
      </c>
      <c r="B251" s="8">
        <v>10668</v>
      </c>
      <c r="C251" s="8" t="s">
        <v>316</v>
      </c>
      <c r="D251" s="8" t="s">
        <v>105</v>
      </c>
      <c r="E251" s="8" t="s">
        <v>106</v>
      </c>
      <c r="F251" s="8" t="s">
        <v>112</v>
      </c>
      <c r="H251" s="7">
        <f>+Tabel1[[#This Row],[Kolom1]]+1-1</f>
        <v>10668</v>
      </c>
    </row>
    <row r="252" spans="1:8" ht="12.75" x14ac:dyDescent="0.25">
      <c r="A252" s="9">
        <v>251</v>
      </c>
      <c r="B252" s="8">
        <v>10860</v>
      </c>
      <c r="C252" s="8" t="s">
        <v>317</v>
      </c>
      <c r="D252" s="8" t="s">
        <v>105</v>
      </c>
      <c r="E252" s="8" t="s">
        <v>106</v>
      </c>
      <c r="F252" s="8" t="s">
        <v>112</v>
      </c>
      <c r="H252" s="7">
        <f>+Tabel1[[#This Row],[Kolom1]]+1-1</f>
        <v>10860</v>
      </c>
    </row>
    <row r="253" spans="1:8" ht="12.75" x14ac:dyDescent="0.25">
      <c r="A253" s="9">
        <v>252</v>
      </c>
      <c r="B253" s="8">
        <v>11269</v>
      </c>
      <c r="C253" s="8" t="s">
        <v>456</v>
      </c>
      <c r="D253" s="8"/>
      <c r="E253" s="8" t="s">
        <v>106</v>
      </c>
      <c r="F253" s="8" t="s">
        <v>112</v>
      </c>
      <c r="H253" s="7">
        <f>+Tabel1[[#This Row],[Kolom1]]+1-1</f>
        <v>11269</v>
      </c>
    </row>
    <row r="254" spans="1:8" ht="12.75" x14ac:dyDescent="0.25">
      <c r="A254" s="9">
        <v>253</v>
      </c>
      <c r="B254" s="8">
        <v>10647</v>
      </c>
      <c r="C254" s="8" t="s">
        <v>318</v>
      </c>
      <c r="D254" s="8" t="s">
        <v>105</v>
      </c>
      <c r="E254" s="8" t="s">
        <v>106</v>
      </c>
      <c r="F254" s="8" t="s">
        <v>112</v>
      </c>
      <c r="H254" s="7">
        <f>+Tabel1[[#This Row],[Kolom1]]+1-1</f>
        <v>10647</v>
      </c>
    </row>
    <row r="255" spans="1:8" ht="12.75" x14ac:dyDescent="0.25">
      <c r="A255" s="9">
        <v>254</v>
      </c>
      <c r="B255" s="8">
        <v>10895</v>
      </c>
      <c r="C255" s="8" t="s">
        <v>319</v>
      </c>
      <c r="D255" s="8"/>
      <c r="E255" s="8" t="s">
        <v>106</v>
      </c>
      <c r="F255" s="8" t="s">
        <v>112</v>
      </c>
      <c r="H255" s="7">
        <f>+Tabel1[[#This Row],[Kolom1]]+1-1</f>
        <v>10895</v>
      </c>
    </row>
    <row r="256" spans="1:8" ht="12.75" x14ac:dyDescent="0.25">
      <c r="A256" s="9">
        <v>255</v>
      </c>
      <c r="B256" s="8">
        <v>10952</v>
      </c>
      <c r="C256" s="8" t="s">
        <v>320</v>
      </c>
      <c r="E256" s="8" t="s">
        <v>106</v>
      </c>
      <c r="F256" s="8" t="s">
        <v>112</v>
      </c>
      <c r="H256" s="7">
        <f>+Tabel1[[#This Row],[Kolom1]]+1-1</f>
        <v>10952</v>
      </c>
    </row>
    <row r="257" spans="1:8" ht="12.75" x14ac:dyDescent="0.25">
      <c r="A257" s="9">
        <v>256</v>
      </c>
      <c r="B257" s="8">
        <v>11066</v>
      </c>
      <c r="C257" s="8" t="s">
        <v>321</v>
      </c>
      <c r="E257" s="8" t="s">
        <v>106</v>
      </c>
      <c r="F257" s="8" t="s">
        <v>112</v>
      </c>
      <c r="H257" s="7">
        <f>+Tabel1[[#This Row],[Kolom1]]+1-1</f>
        <v>11066</v>
      </c>
    </row>
    <row r="258" spans="1:8" ht="12.75" x14ac:dyDescent="0.25">
      <c r="A258" s="9">
        <v>257</v>
      </c>
      <c r="B258" s="8">
        <v>10964</v>
      </c>
      <c r="C258" s="8" t="s">
        <v>322</v>
      </c>
      <c r="D258" s="8"/>
      <c r="E258" s="8" t="s">
        <v>106</v>
      </c>
      <c r="F258" s="8" t="s">
        <v>112</v>
      </c>
      <c r="H258" s="7">
        <f>+Tabel1[[#This Row],[Kolom1]]+1-1</f>
        <v>10964</v>
      </c>
    </row>
    <row r="259" spans="1:8" ht="12.75" x14ac:dyDescent="0.25">
      <c r="A259" s="9">
        <v>258</v>
      </c>
      <c r="B259" s="8">
        <v>10993</v>
      </c>
      <c r="C259" s="8" t="s">
        <v>323</v>
      </c>
      <c r="E259" s="8" t="s">
        <v>106</v>
      </c>
      <c r="F259" s="8" t="s">
        <v>112</v>
      </c>
      <c r="H259" s="7">
        <f>+Tabel1[[#This Row],[Kolom1]]+1-1</f>
        <v>10993</v>
      </c>
    </row>
    <row r="260" spans="1:8" ht="12.75" x14ac:dyDescent="0.25">
      <c r="A260" s="9">
        <v>259</v>
      </c>
      <c r="B260" s="8">
        <v>11221</v>
      </c>
      <c r="C260" s="8" t="s">
        <v>457</v>
      </c>
      <c r="D260" s="8"/>
      <c r="E260" s="8" t="s">
        <v>106</v>
      </c>
      <c r="F260" s="8" t="s">
        <v>112</v>
      </c>
      <c r="H260" s="7">
        <f>+Tabel1[[#This Row],[Kolom1]]+1-1</f>
        <v>11221</v>
      </c>
    </row>
    <row r="261" spans="1:8" ht="12.75" x14ac:dyDescent="0.25">
      <c r="A261" s="9">
        <v>260</v>
      </c>
      <c r="B261" s="8">
        <v>11244</v>
      </c>
      <c r="C261" s="8" t="s">
        <v>458</v>
      </c>
      <c r="D261" s="8"/>
      <c r="E261" s="8" t="s">
        <v>106</v>
      </c>
      <c r="F261" s="8" t="s">
        <v>112</v>
      </c>
      <c r="H261" s="7">
        <f>+Tabel1[[#This Row],[Kolom1]]+1-1</f>
        <v>11244</v>
      </c>
    </row>
    <row r="262" spans="1:8" ht="12.75" x14ac:dyDescent="0.25">
      <c r="A262" s="9">
        <v>261</v>
      </c>
      <c r="B262" s="8">
        <v>10648</v>
      </c>
      <c r="C262" s="8" t="s">
        <v>324</v>
      </c>
      <c r="D262" s="8" t="s">
        <v>105</v>
      </c>
      <c r="E262" s="8" t="s">
        <v>106</v>
      </c>
      <c r="F262" s="8" t="s">
        <v>112</v>
      </c>
      <c r="H262" s="7">
        <f>+Tabel1[[#This Row],[Kolom1]]+1-1</f>
        <v>10648</v>
      </c>
    </row>
    <row r="263" spans="1:8" ht="12.75" x14ac:dyDescent="0.25">
      <c r="A263" s="9">
        <v>262</v>
      </c>
      <c r="B263" s="8">
        <v>10924</v>
      </c>
      <c r="C263" s="8" t="s">
        <v>325</v>
      </c>
      <c r="E263" s="8" t="s">
        <v>106</v>
      </c>
      <c r="F263" s="8" t="s">
        <v>112</v>
      </c>
      <c r="H263" s="7">
        <f>+Tabel1[[#This Row],[Kolom1]]+1-1</f>
        <v>10924</v>
      </c>
    </row>
    <row r="264" spans="1:8" ht="12.75" x14ac:dyDescent="0.25">
      <c r="A264" s="9">
        <v>263</v>
      </c>
      <c r="B264" s="8">
        <v>10649</v>
      </c>
      <c r="C264" s="8" t="s">
        <v>326</v>
      </c>
      <c r="D264" s="7" t="s">
        <v>105</v>
      </c>
      <c r="E264" s="8" t="s">
        <v>106</v>
      </c>
      <c r="F264" s="8" t="s">
        <v>112</v>
      </c>
      <c r="H264" s="7">
        <f>+Tabel1[[#This Row],[Kolom1]]+1-1</f>
        <v>10649</v>
      </c>
    </row>
    <row r="265" spans="1:8" ht="12.75" x14ac:dyDescent="0.25">
      <c r="A265" s="9">
        <v>264</v>
      </c>
      <c r="B265" s="8">
        <v>123567</v>
      </c>
      <c r="C265" s="8" t="s">
        <v>459</v>
      </c>
      <c r="D265" s="8"/>
      <c r="E265" s="8" t="s">
        <v>106</v>
      </c>
      <c r="F265" s="8" t="s">
        <v>112</v>
      </c>
      <c r="H265" s="7">
        <f>+Tabel1[[#This Row],[Kolom1]]+1-1</f>
        <v>123567</v>
      </c>
    </row>
    <row r="266" spans="1:8" ht="12.75" x14ac:dyDescent="0.25">
      <c r="A266" s="9">
        <v>265</v>
      </c>
      <c r="B266" s="8">
        <v>10907</v>
      </c>
      <c r="C266" s="8" t="s">
        <v>327</v>
      </c>
      <c r="D266" s="8"/>
      <c r="E266" s="8" t="s">
        <v>106</v>
      </c>
      <c r="F266" s="8" t="s">
        <v>112</v>
      </c>
      <c r="H266" s="7">
        <f>+Tabel1[[#This Row],[Kolom1]]+1-1</f>
        <v>10907</v>
      </c>
    </row>
    <row r="267" spans="1:8" ht="12.75" x14ac:dyDescent="0.25">
      <c r="A267" s="9">
        <v>266</v>
      </c>
      <c r="B267" s="8">
        <v>10868</v>
      </c>
      <c r="C267" s="8" t="s">
        <v>328</v>
      </c>
      <c r="D267" s="8"/>
      <c r="E267" s="8" t="s">
        <v>106</v>
      </c>
      <c r="F267" s="8" t="s">
        <v>112</v>
      </c>
      <c r="H267" s="7">
        <f>+Tabel1[[#This Row],[Kolom1]]+1-1</f>
        <v>10868</v>
      </c>
    </row>
    <row r="268" spans="1:8" ht="12.75" x14ac:dyDescent="0.25">
      <c r="A268" s="9">
        <v>267</v>
      </c>
      <c r="B268" s="8">
        <v>10911</v>
      </c>
      <c r="C268" s="8" t="s">
        <v>329</v>
      </c>
      <c r="E268" s="7" t="s">
        <v>106</v>
      </c>
      <c r="F268" s="7" t="s">
        <v>112</v>
      </c>
      <c r="H268" s="7">
        <f>+Tabel1[[#This Row],[Kolom1]]+1-1</f>
        <v>10911</v>
      </c>
    </row>
    <row r="269" spans="1:8" ht="12.75" x14ac:dyDescent="0.25">
      <c r="A269" s="9">
        <v>268</v>
      </c>
      <c r="B269" s="8">
        <v>10785</v>
      </c>
      <c r="C269" s="8" t="s">
        <v>330</v>
      </c>
      <c r="D269" s="8" t="s">
        <v>105</v>
      </c>
      <c r="E269" s="8" t="s">
        <v>106</v>
      </c>
      <c r="F269" s="8" t="s">
        <v>112</v>
      </c>
      <c r="H269" s="7">
        <f>+Tabel1[[#This Row],[Kolom1]]+1-1</f>
        <v>10785</v>
      </c>
    </row>
    <row r="270" spans="1:8" ht="12.75" x14ac:dyDescent="0.25">
      <c r="A270" s="9">
        <v>269</v>
      </c>
      <c r="B270" s="8">
        <v>10650</v>
      </c>
      <c r="C270" s="8" t="s">
        <v>331</v>
      </c>
      <c r="D270" s="8" t="s">
        <v>105</v>
      </c>
      <c r="E270" s="8" t="s">
        <v>106</v>
      </c>
      <c r="F270" s="8" t="s">
        <v>112</v>
      </c>
      <c r="H270" s="7">
        <f>+Tabel1[[#This Row],[Kolom1]]+1-1</f>
        <v>10650</v>
      </c>
    </row>
    <row r="271" spans="1:8" ht="12.75" x14ac:dyDescent="0.25">
      <c r="A271" s="9">
        <v>270</v>
      </c>
      <c r="B271" s="8">
        <v>11174</v>
      </c>
      <c r="C271" s="8" t="s">
        <v>460</v>
      </c>
      <c r="E271" s="7" t="s">
        <v>106</v>
      </c>
      <c r="F271" s="8" t="s">
        <v>112</v>
      </c>
      <c r="H271" s="7">
        <f>+Tabel1[[#This Row],[Kolom1]]+1-1</f>
        <v>11174</v>
      </c>
    </row>
    <row r="272" spans="1:8" ht="12.75" x14ac:dyDescent="0.25">
      <c r="A272" s="9">
        <v>271</v>
      </c>
      <c r="B272" s="8">
        <v>11078</v>
      </c>
      <c r="C272" s="8" t="s">
        <v>332</v>
      </c>
      <c r="E272" s="8" t="s">
        <v>106</v>
      </c>
      <c r="F272" s="8" t="s">
        <v>112</v>
      </c>
      <c r="H272" s="7">
        <f>+Tabel1[[#This Row],[Kolom1]]+1-1</f>
        <v>11078</v>
      </c>
    </row>
    <row r="273" spans="1:8" ht="12.75" x14ac:dyDescent="0.25">
      <c r="A273" s="9">
        <v>272</v>
      </c>
      <c r="B273" s="8">
        <v>11002</v>
      </c>
      <c r="C273" s="8" t="s">
        <v>333</v>
      </c>
      <c r="E273" s="8" t="s">
        <v>106</v>
      </c>
      <c r="F273" s="8" t="s">
        <v>112</v>
      </c>
      <c r="H273" s="7">
        <f>+Tabel1[[#This Row],[Kolom1]]+1-1</f>
        <v>11002</v>
      </c>
    </row>
    <row r="274" spans="1:8" ht="12.75" x14ac:dyDescent="0.25">
      <c r="A274" s="9">
        <v>273</v>
      </c>
      <c r="B274" s="8">
        <v>10965</v>
      </c>
      <c r="C274" s="8" t="s">
        <v>334</v>
      </c>
      <c r="D274" s="8"/>
      <c r="E274" s="8" t="s">
        <v>106</v>
      </c>
      <c r="F274" s="8" t="s">
        <v>112</v>
      </c>
      <c r="H274" s="7">
        <f>+Tabel1[[#This Row],[Kolom1]]+1-1</f>
        <v>10965</v>
      </c>
    </row>
    <row r="275" spans="1:8" ht="12.75" x14ac:dyDescent="0.25">
      <c r="A275" s="9">
        <v>274</v>
      </c>
      <c r="B275" s="8">
        <v>10968</v>
      </c>
      <c r="C275" s="8" t="s">
        <v>335</v>
      </c>
      <c r="E275" s="7" t="s">
        <v>106</v>
      </c>
      <c r="F275" s="8" t="s">
        <v>112</v>
      </c>
      <c r="H275" s="7">
        <f>+Tabel1[[#This Row],[Kolom1]]+1-1</f>
        <v>10968</v>
      </c>
    </row>
    <row r="276" spans="1:8" ht="12.75" x14ac:dyDescent="0.25">
      <c r="A276" s="9">
        <v>275</v>
      </c>
      <c r="B276" s="8">
        <v>11040</v>
      </c>
      <c r="C276" s="8" t="s">
        <v>336</v>
      </c>
      <c r="D276" s="7" t="s">
        <v>105</v>
      </c>
      <c r="E276" s="8" t="s">
        <v>106</v>
      </c>
      <c r="F276" s="8" t="s">
        <v>112</v>
      </c>
      <c r="H276" s="7">
        <f>+Tabel1[[#This Row],[Kolom1]]+1-1</f>
        <v>11040</v>
      </c>
    </row>
    <row r="277" spans="1:8" ht="12.75" x14ac:dyDescent="0.25">
      <c r="A277" s="9">
        <v>276</v>
      </c>
      <c r="B277" s="8">
        <v>10651</v>
      </c>
      <c r="C277" s="8" t="s">
        <v>337</v>
      </c>
      <c r="D277" s="8" t="s">
        <v>105</v>
      </c>
      <c r="E277" s="8" t="s">
        <v>106</v>
      </c>
      <c r="F277" s="8" t="s">
        <v>112</v>
      </c>
      <c r="H277" s="7">
        <f>+Tabel1[[#This Row],[Kolom1]]+1-1</f>
        <v>10651</v>
      </c>
    </row>
    <row r="278" spans="1:8" ht="12.75" x14ac:dyDescent="0.25">
      <c r="A278" s="9">
        <v>277</v>
      </c>
      <c r="B278" s="8">
        <v>10652</v>
      </c>
      <c r="C278" s="8" t="s">
        <v>338</v>
      </c>
      <c r="D278" s="8" t="s">
        <v>105</v>
      </c>
      <c r="E278" s="8" t="s">
        <v>106</v>
      </c>
      <c r="F278" s="8" t="s">
        <v>112</v>
      </c>
      <c r="H278" s="7">
        <f>+Tabel1[[#This Row],[Kolom1]]+1-1</f>
        <v>10652</v>
      </c>
    </row>
    <row r="279" spans="1:8" ht="12.75" x14ac:dyDescent="0.25">
      <c r="A279" s="10">
        <v>278</v>
      </c>
      <c r="B279" s="7">
        <v>10653</v>
      </c>
      <c r="C279" s="7" t="s">
        <v>339</v>
      </c>
      <c r="D279" s="7" t="s">
        <v>105</v>
      </c>
      <c r="E279" s="7" t="s">
        <v>106</v>
      </c>
      <c r="F279" s="7" t="s">
        <v>112</v>
      </c>
      <c r="H279" s="7">
        <f>+Tabel1[[#This Row],[Kolom1]]+1-1</f>
        <v>10653</v>
      </c>
    </row>
    <row r="280" spans="1:8" ht="12.75" x14ac:dyDescent="0.25">
      <c r="A280" s="10">
        <v>279</v>
      </c>
      <c r="B280" s="7">
        <v>10654</v>
      </c>
      <c r="C280" s="7" t="s">
        <v>340</v>
      </c>
      <c r="D280" s="7" t="s">
        <v>105</v>
      </c>
      <c r="E280" s="7" t="s">
        <v>106</v>
      </c>
      <c r="F280" s="7" t="s">
        <v>112</v>
      </c>
      <c r="H280" s="7">
        <f>+Tabel1[[#This Row],[Kolom1]]+1-1</f>
        <v>10654</v>
      </c>
    </row>
    <row r="281" spans="1:8" ht="12.75" x14ac:dyDescent="0.25">
      <c r="A281" s="10">
        <v>280</v>
      </c>
      <c r="B281" s="7">
        <v>10912</v>
      </c>
      <c r="C281" s="7" t="s">
        <v>341</v>
      </c>
      <c r="E281" s="7" t="s">
        <v>106</v>
      </c>
      <c r="F281" s="7" t="s">
        <v>112</v>
      </c>
      <c r="H281" s="7">
        <f>+Tabel1[[#This Row],[Kolom1]]+1-1</f>
        <v>10912</v>
      </c>
    </row>
    <row r="282" spans="1:8" ht="12.75" x14ac:dyDescent="0.25">
      <c r="A282" s="10">
        <v>281</v>
      </c>
      <c r="B282" s="7">
        <v>11052</v>
      </c>
      <c r="C282" s="7" t="s">
        <v>342</v>
      </c>
      <c r="E282" s="7" t="s">
        <v>106</v>
      </c>
      <c r="F282" s="7" t="s">
        <v>112</v>
      </c>
      <c r="H282" s="7">
        <f>+Tabel1[[#This Row],[Kolom1]]+1-1</f>
        <v>11052</v>
      </c>
    </row>
    <row r="283" spans="1:8" ht="12.75" x14ac:dyDescent="0.25">
      <c r="A283" s="10">
        <v>283</v>
      </c>
      <c r="B283" s="7">
        <v>10722</v>
      </c>
      <c r="C283" s="7" t="s">
        <v>461</v>
      </c>
      <c r="D283" s="7" t="s">
        <v>105</v>
      </c>
      <c r="E283" s="7" t="s">
        <v>106</v>
      </c>
      <c r="F283" s="7" t="s">
        <v>112</v>
      </c>
      <c r="H283" s="7">
        <f>+Tabel1[[#This Row],[Kolom1]]+1-1</f>
        <v>10722</v>
      </c>
    </row>
    <row r="284" spans="1:8" ht="12.75" x14ac:dyDescent="0.25">
      <c r="A284" s="10">
        <v>284</v>
      </c>
      <c r="B284" s="7">
        <v>11101</v>
      </c>
      <c r="C284" s="7" t="s">
        <v>343</v>
      </c>
      <c r="E284" s="7" t="s">
        <v>106</v>
      </c>
      <c r="F284" s="7" t="s">
        <v>112</v>
      </c>
      <c r="H284" s="7">
        <f>+Tabel1[[#This Row],[Kolom1]]+1-1</f>
        <v>11101</v>
      </c>
    </row>
    <row r="285" spans="1:8" ht="12.75" x14ac:dyDescent="0.25">
      <c r="A285" s="10">
        <v>285</v>
      </c>
      <c r="B285" s="7">
        <v>10731</v>
      </c>
      <c r="C285" s="7" t="s">
        <v>344</v>
      </c>
      <c r="D285" s="7" t="s">
        <v>105</v>
      </c>
      <c r="E285" s="7" t="s">
        <v>106</v>
      </c>
      <c r="F285" s="7" t="s">
        <v>112</v>
      </c>
      <c r="H285" s="7">
        <f>+Tabel1[[#This Row],[Kolom1]]+1-1</f>
        <v>10731</v>
      </c>
    </row>
    <row r="286" spans="1:8" ht="12.75" x14ac:dyDescent="0.25">
      <c r="A286" s="10">
        <v>286</v>
      </c>
      <c r="B286" s="7">
        <v>10715</v>
      </c>
      <c r="C286" s="7" t="s">
        <v>345</v>
      </c>
      <c r="D286" s="7" t="s">
        <v>105</v>
      </c>
      <c r="E286" s="7" t="s">
        <v>106</v>
      </c>
      <c r="F286" s="7" t="s">
        <v>112</v>
      </c>
      <c r="H286" s="7">
        <f>+Tabel1[[#This Row],[Kolom1]]+1-1</f>
        <v>10715</v>
      </c>
    </row>
    <row r="287" spans="1:8" ht="12.75" x14ac:dyDescent="0.25">
      <c r="A287" s="10">
        <v>287</v>
      </c>
      <c r="B287" s="7">
        <v>11289</v>
      </c>
      <c r="C287" s="7" t="s">
        <v>462</v>
      </c>
      <c r="E287" s="7" t="s">
        <v>106</v>
      </c>
      <c r="F287" s="7" t="s">
        <v>112</v>
      </c>
      <c r="H287" s="7">
        <f>+Tabel1[[#This Row],[Kolom1]]+1-1</f>
        <v>11289</v>
      </c>
    </row>
    <row r="288" spans="1:8" ht="12.75" x14ac:dyDescent="0.25">
      <c r="A288" s="10">
        <v>288</v>
      </c>
      <c r="B288" s="7">
        <v>11155</v>
      </c>
      <c r="C288" s="7" t="s">
        <v>463</v>
      </c>
      <c r="F288" s="7" t="s">
        <v>112</v>
      </c>
      <c r="H288" s="7">
        <f>+Tabel1[[#This Row],[Kolom1]]+1-1</f>
        <v>11155</v>
      </c>
    </row>
    <row r="289" spans="1:8" ht="12.75" x14ac:dyDescent="0.25">
      <c r="A289" s="10">
        <v>289</v>
      </c>
      <c r="B289" s="7">
        <v>10656</v>
      </c>
      <c r="C289" s="7" t="s">
        <v>346</v>
      </c>
      <c r="D289" s="7" t="s">
        <v>105</v>
      </c>
      <c r="E289" s="7" t="s">
        <v>106</v>
      </c>
      <c r="F289" s="7" t="s">
        <v>112</v>
      </c>
      <c r="H289" s="7">
        <f>+Tabel1[[#This Row],[Kolom1]]+1-1</f>
        <v>10656</v>
      </c>
    </row>
    <row r="290" spans="1:8" ht="12.75" x14ac:dyDescent="0.25">
      <c r="A290" s="10">
        <v>290</v>
      </c>
      <c r="B290" s="7">
        <v>10916</v>
      </c>
      <c r="C290" s="7" t="s">
        <v>347</v>
      </c>
      <c r="E290" s="7" t="s">
        <v>106</v>
      </c>
      <c r="F290" s="7" t="s">
        <v>112</v>
      </c>
      <c r="H290" s="7">
        <f>+Tabel1[[#This Row],[Kolom1]]+1-1</f>
        <v>10916</v>
      </c>
    </row>
    <row r="291" spans="1:8" ht="12.75" x14ac:dyDescent="0.25">
      <c r="A291" s="10">
        <v>291</v>
      </c>
      <c r="B291" s="7">
        <v>10990</v>
      </c>
      <c r="C291" s="7" t="s">
        <v>348</v>
      </c>
      <c r="E291" s="7" t="s">
        <v>106</v>
      </c>
      <c r="F291" s="7" t="s">
        <v>112</v>
      </c>
      <c r="H291" s="7">
        <f>+Tabel1[[#This Row],[Kolom1]]+1-1</f>
        <v>10990</v>
      </c>
    </row>
    <row r="292" spans="1:8" ht="12.75" x14ac:dyDescent="0.25">
      <c r="A292" s="10">
        <v>292</v>
      </c>
      <c r="B292" s="7">
        <v>10657</v>
      </c>
      <c r="C292" s="7" t="s">
        <v>349</v>
      </c>
      <c r="D292" s="7" t="s">
        <v>105</v>
      </c>
      <c r="E292" s="7" t="s">
        <v>106</v>
      </c>
      <c r="F292" s="7" t="s">
        <v>112</v>
      </c>
      <c r="H292" s="7">
        <f>+Tabel1[[#This Row],[Kolom1]]+1-1</f>
        <v>10657</v>
      </c>
    </row>
    <row r="293" spans="1:8" ht="12.75" x14ac:dyDescent="0.25">
      <c r="A293" s="10">
        <v>293</v>
      </c>
      <c r="B293" s="7">
        <v>11278</v>
      </c>
      <c r="C293" s="7" t="s">
        <v>464</v>
      </c>
      <c r="E293" s="7" t="s">
        <v>106</v>
      </c>
      <c r="F293" s="7" t="s">
        <v>112</v>
      </c>
      <c r="H293" s="7">
        <f>+Tabel1[[#This Row],[Kolom1]]+1-1</f>
        <v>11278</v>
      </c>
    </row>
    <row r="294" spans="1:8" ht="12.75" x14ac:dyDescent="0.25">
      <c r="A294" s="10">
        <v>294</v>
      </c>
      <c r="B294" s="7">
        <v>10659</v>
      </c>
      <c r="C294" s="7" t="s">
        <v>350</v>
      </c>
      <c r="D294" s="7" t="s">
        <v>105</v>
      </c>
      <c r="E294" s="7" t="s">
        <v>106</v>
      </c>
      <c r="F294" s="7" t="s">
        <v>112</v>
      </c>
      <c r="H294" s="7">
        <f>+Tabel1[[#This Row],[Kolom1]]+1-1</f>
        <v>10659</v>
      </c>
    </row>
    <row r="295" spans="1:8" ht="12.75" x14ac:dyDescent="0.25">
      <c r="A295" s="10">
        <v>295</v>
      </c>
      <c r="B295" s="7">
        <v>10660</v>
      </c>
      <c r="C295" s="7" t="s">
        <v>351</v>
      </c>
      <c r="D295" s="7" t="s">
        <v>105</v>
      </c>
      <c r="E295" s="7" t="s">
        <v>106</v>
      </c>
      <c r="F295" s="7" t="s">
        <v>112</v>
      </c>
      <c r="H295" s="7">
        <f>+Tabel1[[#This Row],[Kolom1]]+1-1</f>
        <v>10660</v>
      </c>
    </row>
    <row r="296" spans="1:8" ht="12.75" x14ac:dyDescent="0.25">
      <c r="A296" s="10">
        <v>296</v>
      </c>
      <c r="B296" s="7">
        <v>11220</v>
      </c>
      <c r="C296" s="7" t="s">
        <v>465</v>
      </c>
      <c r="E296" s="7" t="s">
        <v>106</v>
      </c>
      <c r="F296" s="7" t="s">
        <v>112</v>
      </c>
      <c r="H296" s="7">
        <f>+Tabel1[[#This Row],[Kolom1]]+1-1</f>
        <v>11220</v>
      </c>
    </row>
    <row r="297" spans="1:8" ht="12.75" x14ac:dyDescent="0.25">
      <c r="A297" s="10">
        <v>297</v>
      </c>
      <c r="B297" s="7">
        <v>10666</v>
      </c>
      <c r="C297" s="7" t="s">
        <v>352</v>
      </c>
      <c r="D297" s="7" t="s">
        <v>105</v>
      </c>
      <c r="E297" s="7" t="s">
        <v>106</v>
      </c>
      <c r="F297" s="7" t="s">
        <v>112</v>
      </c>
      <c r="H297" s="7">
        <f>+Tabel1[[#This Row],[Kolom1]]+1-1</f>
        <v>10666</v>
      </c>
    </row>
    <row r="298" spans="1:8" ht="12.75" x14ac:dyDescent="0.25">
      <c r="A298" s="10">
        <v>298</v>
      </c>
      <c r="B298" s="7">
        <v>10742</v>
      </c>
      <c r="C298" s="7" t="s">
        <v>353</v>
      </c>
      <c r="D298" s="7" t="s">
        <v>105</v>
      </c>
      <c r="E298" s="7" t="s">
        <v>106</v>
      </c>
      <c r="F298" s="7" t="s">
        <v>112</v>
      </c>
      <c r="H298" s="7">
        <f>+Tabel1[[#This Row],[Kolom1]]+1-1</f>
        <v>10742</v>
      </c>
    </row>
    <row r="299" spans="1:8" ht="12.75" x14ac:dyDescent="0.25">
      <c r="A299" s="10">
        <v>299</v>
      </c>
      <c r="B299" s="7">
        <v>10940</v>
      </c>
      <c r="C299" s="7" t="s">
        <v>354</v>
      </c>
      <c r="F299" s="7" t="s">
        <v>112</v>
      </c>
      <c r="H299" s="7">
        <f>+Tabel1[[#This Row],[Kolom1]]+1-1</f>
        <v>10940</v>
      </c>
    </row>
    <row r="300" spans="1:8" ht="12.75" x14ac:dyDescent="0.25">
      <c r="A300" s="10">
        <v>300</v>
      </c>
      <c r="B300" s="7">
        <v>10876</v>
      </c>
      <c r="C300" s="7" t="s">
        <v>355</v>
      </c>
      <c r="E300" s="7" t="s">
        <v>106</v>
      </c>
      <c r="F300" s="7" t="s">
        <v>112</v>
      </c>
      <c r="H300" s="7">
        <f>+Tabel1[[#This Row],[Kolom1]]+1-1</f>
        <v>10876</v>
      </c>
    </row>
    <row r="301" spans="1:8" ht="12.75" x14ac:dyDescent="0.25">
      <c r="A301" s="10">
        <v>301</v>
      </c>
      <c r="B301" s="7">
        <v>10901</v>
      </c>
      <c r="C301" s="7" t="s">
        <v>356</v>
      </c>
      <c r="E301" s="7" t="s">
        <v>106</v>
      </c>
      <c r="F301" s="7" t="s">
        <v>112</v>
      </c>
      <c r="H301" s="7">
        <f>+Tabel1[[#This Row],[Kolom1]]+1-1</f>
        <v>10901</v>
      </c>
    </row>
    <row r="302" spans="1:8" ht="12.75" x14ac:dyDescent="0.25">
      <c r="A302" s="10">
        <v>302</v>
      </c>
      <c r="B302" s="7">
        <v>10661</v>
      </c>
      <c r="C302" s="7" t="s">
        <v>357</v>
      </c>
      <c r="D302" s="7" t="s">
        <v>105</v>
      </c>
      <c r="E302" s="7" t="s">
        <v>106</v>
      </c>
      <c r="F302" s="7" t="s">
        <v>112</v>
      </c>
      <c r="H302" s="7">
        <f>+Tabel1[[#This Row],[Kolom1]]+1-1</f>
        <v>10661</v>
      </c>
    </row>
    <row r="303" spans="1:8" ht="12.75" x14ac:dyDescent="0.25">
      <c r="A303" s="10">
        <v>303</v>
      </c>
      <c r="B303" s="7">
        <v>10902</v>
      </c>
      <c r="C303" s="7" t="s">
        <v>358</v>
      </c>
      <c r="F303" s="7" t="s">
        <v>112</v>
      </c>
      <c r="H303" s="7">
        <f>+Tabel1[[#This Row],[Kolom1]]+1-1</f>
        <v>10902</v>
      </c>
    </row>
    <row r="304" spans="1:8" ht="12.75" x14ac:dyDescent="0.25">
      <c r="A304" s="10">
        <v>304</v>
      </c>
      <c r="B304" s="7">
        <v>10926</v>
      </c>
      <c r="C304" s="7" t="s">
        <v>359</v>
      </c>
      <c r="E304" s="7" t="s">
        <v>106</v>
      </c>
      <c r="F304" s="7" t="s">
        <v>112</v>
      </c>
      <c r="H304" s="7">
        <f>+Tabel1[[#This Row],[Kolom1]]+1-1</f>
        <v>10926</v>
      </c>
    </row>
    <row r="305" spans="1:8" ht="12.75" x14ac:dyDescent="0.25">
      <c r="A305" s="10">
        <v>305</v>
      </c>
      <c r="B305" s="7">
        <v>11056</v>
      </c>
      <c r="C305" s="7" t="s">
        <v>110</v>
      </c>
      <c r="E305" s="7" t="s">
        <v>106</v>
      </c>
      <c r="F305" s="7" t="s">
        <v>112</v>
      </c>
      <c r="H305" s="7">
        <f>+Tabel1[[#This Row],[Kolom1]]+1-1</f>
        <v>11056</v>
      </c>
    </row>
    <row r="306" spans="1:8" ht="12.75" x14ac:dyDescent="0.25">
      <c r="A306" s="10">
        <v>306</v>
      </c>
      <c r="B306" s="7">
        <v>10662</v>
      </c>
      <c r="C306" s="7" t="s">
        <v>360</v>
      </c>
      <c r="D306" s="7" t="s">
        <v>105</v>
      </c>
      <c r="E306" s="7" t="s">
        <v>106</v>
      </c>
      <c r="F306" s="7" t="s">
        <v>112</v>
      </c>
      <c r="H306" s="7">
        <f>+Tabel1[[#This Row],[Kolom1]]+1-1</f>
        <v>10662</v>
      </c>
    </row>
  </sheetData>
  <pageMargins left="0.75" right="0.75" top="1" bottom="1" header="0.5" footer="0.5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0CC0F-E5A4-4FED-8F27-C37AB9D7C254}">
  <sheetPr codeName="Blad4"/>
  <dimension ref="A1:B7"/>
  <sheetViews>
    <sheetView workbookViewId="0">
      <selection activeCell="B4" sqref="B4"/>
    </sheetView>
  </sheetViews>
  <sheetFormatPr defaultColWidth="8.85546875" defaultRowHeight="15" x14ac:dyDescent="0.25"/>
  <cols>
    <col min="2" max="2" width="21.85546875" customWidth="1"/>
  </cols>
  <sheetData>
    <row r="1" spans="1:2" x14ac:dyDescent="0.25">
      <c r="A1">
        <v>1</v>
      </c>
      <c r="B1" t="s">
        <v>361</v>
      </c>
    </row>
    <row r="2" spans="1:2" x14ac:dyDescent="0.25">
      <c r="A2">
        <v>2</v>
      </c>
      <c r="B2" t="s">
        <v>362</v>
      </c>
    </row>
    <row r="3" spans="1:2" x14ac:dyDescent="0.25">
      <c r="A3">
        <v>3</v>
      </c>
      <c r="B3" t="s">
        <v>363</v>
      </c>
    </row>
    <row r="4" spans="1:2" x14ac:dyDescent="0.25">
      <c r="A4">
        <v>4</v>
      </c>
      <c r="B4" t="s">
        <v>364</v>
      </c>
    </row>
    <row r="5" spans="1:2" x14ac:dyDescent="0.25">
      <c r="A5">
        <v>5</v>
      </c>
      <c r="B5" t="s">
        <v>365</v>
      </c>
    </row>
    <row r="6" spans="1:2" x14ac:dyDescent="0.25">
      <c r="A6">
        <v>6</v>
      </c>
      <c r="B6" t="s">
        <v>366</v>
      </c>
    </row>
    <row r="7" spans="1:2" x14ac:dyDescent="0.25">
      <c r="A7">
        <v>7</v>
      </c>
      <c r="B7" t="s">
        <v>367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AA7EF-3FCC-4029-95F5-CD2A5D3D45A2}">
  <sheetPr codeName="Blad5"/>
  <dimension ref="A1:M20"/>
  <sheetViews>
    <sheetView workbookViewId="0">
      <selection activeCell="B21" sqref="B21"/>
    </sheetView>
  </sheetViews>
  <sheetFormatPr defaultColWidth="8.85546875" defaultRowHeight="15" x14ac:dyDescent="0.25"/>
  <cols>
    <col min="1" max="1" width="25.7109375" customWidth="1"/>
    <col min="2" max="2" width="80.42578125" bestFit="1" customWidth="1"/>
    <col min="8" max="8" width="2" customWidth="1"/>
    <col min="9" max="9" width="19.42578125" customWidth="1"/>
    <col min="10" max="10" width="25.85546875" customWidth="1"/>
    <col min="11" max="11" width="26.42578125" bestFit="1" customWidth="1"/>
    <col min="12" max="12" width="27.28515625" customWidth="1"/>
  </cols>
  <sheetData>
    <row r="1" spans="1:13" x14ac:dyDescent="0.25">
      <c r="A1" s="23" t="s">
        <v>368</v>
      </c>
    </row>
    <row r="2" spans="1:13" x14ac:dyDescent="0.25">
      <c r="K2" s="23"/>
      <c r="M2" s="23" t="s">
        <v>369</v>
      </c>
    </row>
    <row r="3" spans="1:13" x14ac:dyDescent="0.25">
      <c r="A3" t="s">
        <v>370</v>
      </c>
      <c r="B3" t="s">
        <v>371</v>
      </c>
    </row>
    <row r="4" spans="1:13" x14ac:dyDescent="0.25">
      <c r="A4" t="s">
        <v>372</v>
      </c>
      <c r="B4" t="s">
        <v>371</v>
      </c>
      <c r="M4" t="s">
        <v>373</v>
      </c>
    </row>
    <row r="5" spans="1:13" x14ac:dyDescent="0.25">
      <c r="A5" t="s">
        <v>374</v>
      </c>
      <c r="B5" t="s">
        <v>375</v>
      </c>
      <c r="M5" t="s">
        <v>376</v>
      </c>
    </row>
    <row r="6" spans="1:13" x14ac:dyDescent="0.25">
      <c r="A6" t="s">
        <v>377</v>
      </c>
      <c r="B6" t="s">
        <v>378</v>
      </c>
      <c r="I6" t="s">
        <v>379</v>
      </c>
      <c r="M6" t="s">
        <v>380</v>
      </c>
    </row>
    <row r="7" spans="1:13" x14ac:dyDescent="0.25">
      <c r="A7" t="s">
        <v>12</v>
      </c>
      <c r="B7" t="s">
        <v>381</v>
      </c>
    </row>
    <row r="8" spans="1:13" x14ac:dyDescent="0.25">
      <c r="A8" t="s">
        <v>15</v>
      </c>
      <c r="B8" t="s">
        <v>382</v>
      </c>
    </row>
    <row r="9" spans="1:13" x14ac:dyDescent="0.25">
      <c r="A9" t="s">
        <v>383</v>
      </c>
      <c r="B9" t="s">
        <v>384</v>
      </c>
    </row>
    <row r="10" spans="1:13" x14ac:dyDescent="0.25">
      <c r="A10" t="s">
        <v>21</v>
      </c>
      <c r="B10" s="34" t="s">
        <v>385</v>
      </c>
      <c r="J10" t="s">
        <v>386</v>
      </c>
    </row>
    <row r="13" spans="1:13" x14ac:dyDescent="0.25">
      <c r="A13" t="s">
        <v>387</v>
      </c>
    </row>
    <row r="14" spans="1:13" x14ac:dyDescent="0.25">
      <c r="B14" t="s">
        <v>388</v>
      </c>
    </row>
    <row r="19" spans="2:2" x14ac:dyDescent="0.25">
      <c r="B19" t="s">
        <v>389</v>
      </c>
    </row>
    <row r="20" spans="2:2" x14ac:dyDescent="0.25">
      <c r="B20" t="s">
        <v>390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5FB8C-A53C-4F2C-AB19-9820E6977EC6}">
  <sheetPr codeName="Blad6"/>
  <dimension ref="A2:D8"/>
  <sheetViews>
    <sheetView workbookViewId="0">
      <selection activeCell="C26" sqref="C26"/>
    </sheetView>
  </sheetViews>
  <sheetFormatPr defaultColWidth="8.85546875" defaultRowHeight="15" x14ac:dyDescent="0.25"/>
  <cols>
    <col min="1" max="1" width="15.85546875" bestFit="1" customWidth="1"/>
    <col min="2" max="2" width="15.85546875" style="2" customWidth="1"/>
    <col min="3" max="3" width="34.140625" bestFit="1" customWidth="1"/>
    <col min="4" max="4" width="40" customWidth="1"/>
  </cols>
  <sheetData>
    <row r="2" spans="1:4" x14ac:dyDescent="0.25">
      <c r="A2" t="s">
        <v>391</v>
      </c>
      <c r="B2" s="2">
        <v>1</v>
      </c>
      <c r="C2" s="22">
        <v>2116140</v>
      </c>
      <c r="D2" s="22" t="s">
        <v>392</v>
      </c>
    </row>
    <row r="3" spans="1:4" x14ac:dyDescent="0.25">
      <c r="A3" t="s">
        <v>393</v>
      </c>
      <c r="B3" s="2">
        <v>2</v>
      </c>
      <c r="C3" s="22">
        <v>2116152</v>
      </c>
      <c r="D3" s="22" t="s">
        <v>394</v>
      </c>
    </row>
    <row r="4" spans="1:4" x14ac:dyDescent="0.25">
      <c r="A4" t="s">
        <v>395</v>
      </c>
      <c r="B4" s="2">
        <v>3</v>
      </c>
      <c r="C4" s="22">
        <v>2116138</v>
      </c>
      <c r="D4" s="22" t="s">
        <v>396</v>
      </c>
    </row>
    <row r="5" spans="1:4" x14ac:dyDescent="0.25">
      <c r="A5" t="s">
        <v>397</v>
      </c>
      <c r="B5" s="2">
        <v>4</v>
      </c>
      <c r="C5" s="22">
        <v>2116141</v>
      </c>
      <c r="D5" s="22" t="s">
        <v>398</v>
      </c>
    </row>
    <row r="6" spans="1:4" x14ac:dyDescent="0.25">
      <c r="A6" t="s">
        <v>399</v>
      </c>
      <c r="B6" s="2">
        <v>5</v>
      </c>
      <c r="C6" s="22">
        <v>2116134</v>
      </c>
      <c r="D6" s="22" t="s">
        <v>400</v>
      </c>
    </row>
    <row r="7" spans="1:4" x14ac:dyDescent="0.25">
      <c r="A7" t="s">
        <v>401</v>
      </c>
      <c r="B7" s="2">
        <v>6</v>
      </c>
      <c r="C7" t="s">
        <v>402</v>
      </c>
      <c r="D7" t="s">
        <v>403</v>
      </c>
    </row>
    <row r="8" spans="1:4" x14ac:dyDescent="0.25">
      <c r="A8" t="s">
        <v>467</v>
      </c>
      <c r="B8" s="2">
        <v>7</v>
      </c>
      <c r="C8" s="22">
        <v>2118804</v>
      </c>
      <c r="D8" s="62" t="s">
        <v>468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2dbf0a-3a31-42fc-a83d-32b44108af65">
      <Terms xmlns="http://schemas.microsoft.com/office/infopath/2007/PartnerControls"/>
    </lcf76f155ced4ddcb4097134ff3c332f>
    <TaxCatchAll xmlns="50c0a172-5c0b-4c27-a007-d059c77b61b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B51695D31BE24E98D5F270B1CF0DB4" ma:contentTypeVersion="18" ma:contentTypeDescription="Een nieuw document maken." ma:contentTypeScope="" ma:versionID="479694b29be13b1c271479c28473fa41">
  <xsd:schema xmlns:xsd="http://www.w3.org/2001/XMLSchema" xmlns:xs="http://www.w3.org/2001/XMLSchema" xmlns:p="http://schemas.microsoft.com/office/2006/metadata/properties" xmlns:ns2="d8ed2c73-31dd-43c2-883e-40c69df7675f" xmlns:ns3="d62dbf0a-3a31-42fc-a83d-32b44108af65" xmlns:ns4="50c0a172-5c0b-4c27-a007-d059c77b61bd" targetNamespace="http://schemas.microsoft.com/office/2006/metadata/properties" ma:root="true" ma:fieldsID="e8f4844d7ee62c3c73e648256c924bbc" ns2:_="" ns3:_="" ns4:_="">
    <xsd:import namespace="d8ed2c73-31dd-43c2-883e-40c69df7675f"/>
    <xsd:import namespace="d62dbf0a-3a31-42fc-a83d-32b44108af65"/>
    <xsd:import namespace="50c0a172-5c0b-4c27-a007-d059c77b61b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ed2c73-31dd-43c2-883e-40c69df7675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dbf0a-3a31-42fc-a83d-32b44108a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0b26139b-6cae-42a8-bcd5-1976e7bd3e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0a172-5c0b-4c27-a007-d059c77b61bd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9203548d-9b58-4984-a748-479d28bf3508}" ma:internalName="TaxCatchAll" ma:showField="CatchAllData" ma:web="50c0a172-5c0b-4c27-a007-d059c77b61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7C87E1-415F-43D0-91F0-5BEDE9DFA8C7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1506611A-50C2-4E42-B3E6-3A26335D461E}">
  <ds:schemaRefs>
    <ds:schemaRef ds:uri="http://schemas.microsoft.com/office/2006/metadata/properties"/>
    <ds:schemaRef ds:uri="http://schemas.microsoft.com/office/infopath/2007/PartnerControls"/>
    <ds:schemaRef ds:uri="d62dbf0a-3a31-42fc-a83d-32b44108af65"/>
    <ds:schemaRef ds:uri="50c0a172-5c0b-4c27-a007-d059c77b61bd"/>
  </ds:schemaRefs>
</ds:datastoreItem>
</file>

<file path=customXml/itemProps3.xml><?xml version="1.0" encoding="utf-8"?>
<ds:datastoreItem xmlns:ds="http://schemas.openxmlformats.org/officeDocument/2006/customXml" ds:itemID="{6A8F81BE-1F5D-43B8-800A-58ADEFE1E030}"/>
</file>

<file path=customXml/itemProps4.xml><?xml version="1.0" encoding="utf-8"?>
<ds:datastoreItem xmlns:ds="http://schemas.openxmlformats.org/officeDocument/2006/customXml" ds:itemID="{615879E6-D6A5-4B18-B925-684492B6E3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formulier</vt:lpstr>
      <vt:lpstr>bewerkingen</vt:lpstr>
      <vt:lpstr>klanten</vt:lpstr>
      <vt:lpstr>weekdagen</vt:lpstr>
      <vt:lpstr>proces en easylink</vt:lpstr>
      <vt:lpstr>verkoper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</dc:creator>
  <cp:keywords/>
  <dc:description/>
  <cp:lastModifiedBy>Michelle Verkerk</cp:lastModifiedBy>
  <cp:revision/>
  <dcterms:created xsi:type="dcterms:W3CDTF">2022-06-01T14:55:48Z</dcterms:created>
  <dcterms:modified xsi:type="dcterms:W3CDTF">2026-06-17T10:02:44Z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0x010100D7B51695D31BE24E98D5F270B1CF0DB4</vt:lpwstr>
  </property>
  <property fmtid="{D5CDD505-2E9C-101B-9397-08002B2CF9AE}" pid="3" name="MediaServiceImageTags">
    <vt:lpwstr/>
  </property>
</Properties>
</file>